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647" activeTab="4"/>
  </bookViews>
  <sheets>
    <sheet name="Template" sheetId="1" r:id="rId1"/>
    <sheet name="US4" sheetId="10" r:id="rId2"/>
    <sheet name="US4A" sheetId="2" r:id="rId3"/>
    <sheet name="US4B" sheetId="3" r:id="rId4"/>
    <sheet name="US5A" sheetId="4" r:id="rId5"/>
    <sheet name="US17E" sheetId="5" r:id="rId6"/>
    <sheet name="US17F" sheetId="6" r:id="rId7"/>
    <sheet name="US18A" sheetId="7" r:id="rId8"/>
    <sheet name="US18B" sheetId="8" r:id="rId9"/>
    <sheet name="US Summary" sheetId="9" r:id="rId10"/>
  </sheets>
  <calcPr calcId="125725"/>
</workbook>
</file>

<file path=xl/calcChain.xml><?xml version="1.0" encoding="utf-8"?>
<calcChain xmlns="http://schemas.openxmlformats.org/spreadsheetml/2006/main">
  <c r="E6" i="8"/>
  <c r="E7"/>
  <c r="E8"/>
  <c r="E9"/>
  <c r="L13" i="9" s="1"/>
  <c r="E6" i="7"/>
  <c r="E7"/>
  <c r="E8"/>
  <c r="E9"/>
  <c r="E10"/>
  <c r="E11"/>
  <c r="E12"/>
  <c r="E13"/>
  <c r="E14"/>
  <c r="L12" i="9" s="1"/>
  <c r="E29" i="4"/>
  <c r="E30"/>
  <c r="E31"/>
  <c r="E32"/>
  <c r="E33"/>
  <c r="E34"/>
  <c r="E35"/>
  <c r="E36"/>
  <c r="E37"/>
  <c r="E38"/>
  <c r="E39"/>
  <c r="E40"/>
  <c r="E41"/>
  <c r="L9" i="9" s="1"/>
  <c r="O7" i="8"/>
  <c r="F7"/>
  <c r="I7"/>
  <c r="O8"/>
  <c r="F8"/>
  <c r="I8"/>
  <c r="O6"/>
  <c r="F6"/>
  <c r="I6"/>
  <c r="O7" i="7"/>
  <c r="F7"/>
  <c r="I7"/>
  <c r="O8"/>
  <c r="F8"/>
  <c r="I8"/>
  <c r="O9"/>
  <c r="F9"/>
  <c r="I9"/>
  <c r="O10"/>
  <c r="F10"/>
  <c r="I10"/>
  <c r="O11"/>
  <c r="F11"/>
  <c r="I11"/>
  <c r="O12"/>
  <c r="F12"/>
  <c r="I12"/>
  <c r="O13"/>
  <c r="F13"/>
  <c r="I13"/>
  <c r="O6"/>
  <c r="F6"/>
  <c r="I6"/>
  <c r="O7" i="6"/>
  <c r="F7"/>
  <c r="E7"/>
  <c r="I7"/>
  <c r="O6"/>
  <c r="F6"/>
  <c r="E6"/>
  <c r="I6"/>
  <c r="O7" i="5"/>
  <c r="F7"/>
  <c r="E7"/>
  <c r="I7"/>
  <c r="O8"/>
  <c r="F8"/>
  <c r="E8"/>
  <c r="I8"/>
  <c r="O9"/>
  <c r="F9"/>
  <c r="E9"/>
  <c r="I9"/>
  <c r="O10"/>
  <c r="F10"/>
  <c r="E10"/>
  <c r="I10"/>
  <c r="O6"/>
  <c r="F6"/>
  <c r="E6"/>
  <c r="I6"/>
  <c r="O30" i="4"/>
  <c r="F30"/>
  <c r="I30"/>
  <c r="O31"/>
  <c r="F31"/>
  <c r="I31"/>
  <c r="O32"/>
  <c r="F32"/>
  <c r="I32"/>
  <c r="O33"/>
  <c r="F33"/>
  <c r="I33"/>
  <c r="O34"/>
  <c r="F34"/>
  <c r="I34"/>
  <c r="O35"/>
  <c r="F35"/>
  <c r="I35"/>
  <c r="O36"/>
  <c r="F36"/>
  <c r="I36"/>
  <c r="O37"/>
  <c r="F37"/>
  <c r="I37"/>
  <c r="O38"/>
  <c r="F38"/>
  <c r="I38"/>
  <c r="O39"/>
  <c r="F39"/>
  <c r="I39"/>
  <c r="O40"/>
  <c r="F40"/>
  <c r="I40"/>
  <c r="O29"/>
  <c r="F29"/>
  <c r="I29"/>
  <c r="O19"/>
  <c r="F19"/>
  <c r="E19"/>
  <c r="I19"/>
  <c r="O20"/>
  <c r="F20"/>
  <c r="E20"/>
  <c r="I20"/>
  <c r="O21"/>
  <c r="F21"/>
  <c r="E21"/>
  <c r="I21"/>
  <c r="O22"/>
  <c r="F22"/>
  <c r="E22"/>
  <c r="I22"/>
  <c r="O23"/>
  <c r="F23"/>
  <c r="E23"/>
  <c r="I23"/>
  <c r="O24"/>
  <c r="F24"/>
  <c r="E24"/>
  <c r="I24"/>
  <c r="O25"/>
  <c r="F25"/>
  <c r="E25"/>
  <c r="I25"/>
  <c r="O26"/>
  <c r="F26"/>
  <c r="E26"/>
  <c r="I26"/>
  <c r="O18"/>
  <c r="F18"/>
  <c r="E18"/>
  <c r="I18"/>
  <c r="O7"/>
  <c r="F7"/>
  <c r="E7"/>
  <c r="I7"/>
  <c r="O8"/>
  <c r="F8"/>
  <c r="E8"/>
  <c r="I8"/>
  <c r="O9"/>
  <c r="F9"/>
  <c r="E9"/>
  <c r="I9"/>
  <c r="O10"/>
  <c r="F10"/>
  <c r="E10"/>
  <c r="I10"/>
  <c r="O11"/>
  <c r="F11"/>
  <c r="E11"/>
  <c r="I11"/>
  <c r="O12"/>
  <c r="F12"/>
  <c r="E12"/>
  <c r="I12"/>
  <c r="O13"/>
  <c r="F13"/>
  <c r="E13"/>
  <c r="I13"/>
  <c r="O14"/>
  <c r="F14"/>
  <c r="E14"/>
  <c r="I14"/>
  <c r="O15"/>
  <c r="F15"/>
  <c r="E15"/>
  <c r="I15"/>
  <c r="O6"/>
  <c r="F6"/>
  <c r="E6"/>
  <c r="I6"/>
  <c r="O6" i="3"/>
  <c r="F6"/>
  <c r="E6"/>
  <c r="I6"/>
  <c r="O7" i="2"/>
  <c r="F7"/>
  <c r="E7"/>
  <c r="I7"/>
  <c r="O8"/>
  <c r="F8"/>
  <c r="E8"/>
  <c r="I8"/>
  <c r="O9"/>
  <c r="F9"/>
  <c r="E9"/>
  <c r="I9"/>
  <c r="O10"/>
  <c r="F10"/>
  <c r="E10"/>
  <c r="I10"/>
  <c r="O11"/>
  <c r="F11"/>
  <c r="E11"/>
  <c r="I11"/>
  <c r="O12"/>
  <c r="F12"/>
  <c r="E12"/>
  <c r="I12"/>
  <c r="O6"/>
  <c r="F6"/>
  <c r="E6"/>
  <c r="I6"/>
  <c r="O11" i="10"/>
  <c r="F11"/>
  <c r="E11"/>
  <c r="I11"/>
  <c r="O12"/>
  <c r="F12"/>
  <c r="E12"/>
  <c r="I12"/>
  <c r="O13"/>
  <c r="F13"/>
  <c r="E13"/>
  <c r="I13"/>
  <c r="O14"/>
  <c r="F14"/>
  <c r="E14"/>
  <c r="I14"/>
  <c r="O15"/>
  <c r="F15"/>
  <c r="E15"/>
  <c r="I15"/>
  <c r="O10"/>
  <c r="F10"/>
  <c r="E10"/>
  <c r="I10"/>
  <c r="O7"/>
  <c r="F7"/>
  <c r="E7"/>
  <c r="I7"/>
  <c r="O6"/>
  <c r="F6"/>
  <c r="E6"/>
  <c r="I6"/>
  <c r="N13" i="9"/>
  <c r="N12"/>
  <c r="N11"/>
  <c r="N10"/>
  <c r="N9"/>
  <c r="N8"/>
  <c r="N7"/>
  <c r="H9" i="8"/>
  <c r="M13" i="9"/>
  <c r="H14" i="7"/>
  <c r="M12" i="9"/>
  <c r="H8" i="6"/>
  <c r="M11" i="9"/>
  <c r="H11" i="5"/>
  <c r="M10" i="9"/>
  <c r="H41" i="4"/>
  <c r="M9" i="9"/>
  <c r="H7" i="3"/>
  <c r="M8" i="9"/>
  <c r="H13" i="2"/>
  <c r="M7" i="9"/>
  <c r="H9"/>
  <c r="H27" i="4"/>
  <c r="G9" i="9"/>
  <c r="H6"/>
  <c r="H16" i="10"/>
  <c r="G6" i="9"/>
  <c r="E9"/>
  <c r="H16" i="4"/>
  <c r="D9" i="9"/>
  <c r="E6"/>
  <c r="H8" i="10"/>
  <c r="D6" i="9"/>
  <c r="R8" i="8"/>
  <c r="G8"/>
  <c r="D9"/>
  <c r="R6"/>
  <c r="G6"/>
  <c r="R7"/>
  <c r="G7"/>
  <c r="G9"/>
  <c r="F9"/>
  <c r="D14" i="7"/>
  <c r="F14"/>
  <c r="R13"/>
  <c r="G13"/>
  <c r="R12"/>
  <c r="G12"/>
  <c r="R11"/>
  <c r="G11"/>
  <c r="R10"/>
  <c r="G10"/>
  <c r="R9"/>
  <c r="G9"/>
  <c r="R8"/>
  <c r="G8"/>
  <c r="R7"/>
  <c r="G7"/>
  <c r="R6"/>
  <c r="G6"/>
  <c r="G14"/>
  <c r="R7" i="6"/>
  <c r="G7"/>
  <c r="R6"/>
  <c r="G6"/>
  <c r="G8"/>
  <c r="R6" i="5"/>
  <c r="G6"/>
  <c r="R7"/>
  <c r="G7"/>
  <c r="R8"/>
  <c r="G8"/>
  <c r="R9"/>
  <c r="G9"/>
  <c r="R10"/>
  <c r="G10"/>
  <c r="G11"/>
  <c r="D11"/>
  <c r="E11"/>
  <c r="L10" i="9" s="1"/>
  <c r="E27" i="4"/>
  <c r="F9" i="9" s="1"/>
  <c r="D8" i="10"/>
  <c r="D16"/>
  <c r="E13" i="2"/>
  <c r="L7" i="9" s="1"/>
  <c r="D13" i="2"/>
  <c r="D7" i="3"/>
  <c r="D41" i="4"/>
  <c r="D27"/>
  <c r="D16"/>
  <c r="F41"/>
  <c r="R29"/>
  <c r="G29"/>
  <c r="R30"/>
  <c r="G30"/>
  <c r="R31"/>
  <c r="G31"/>
  <c r="R32"/>
  <c r="G32"/>
  <c r="R33"/>
  <c r="G33"/>
  <c r="R34"/>
  <c r="G34"/>
  <c r="R35"/>
  <c r="G35"/>
  <c r="R36"/>
  <c r="G36"/>
  <c r="R37"/>
  <c r="G37"/>
  <c r="R38"/>
  <c r="G38"/>
  <c r="R39"/>
  <c r="G39"/>
  <c r="R40"/>
  <c r="G40"/>
  <c r="G41"/>
  <c r="F16"/>
  <c r="R6"/>
  <c r="G6"/>
  <c r="R7"/>
  <c r="G7"/>
  <c r="R8"/>
  <c r="G8"/>
  <c r="R9"/>
  <c r="G9"/>
  <c r="R10"/>
  <c r="G10"/>
  <c r="R11"/>
  <c r="G11"/>
  <c r="R12"/>
  <c r="G12"/>
  <c r="R13"/>
  <c r="G13"/>
  <c r="R14"/>
  <c r="G14"/>
  <c r="R15"/>
  <c r="G15"/>
  <c r="G16"/>
  <c r="E16"/>
  <c r="C9" i="9" s="1"/>
  <c r="R26" i="4"/>
  <c r="G26"/>
  <c r="R25"/>
  <c r="G25"/>
  <c r="R24"/>
  <c r="G24"/>
  <c r="R23"/>
  <c r="G23"/>
  <c r="R22"/>
  <c r="G22"/>
  <c r="R21"/>
  <c r="G21"/>
  <c r="R20"/>
  <c r="G20"/>
  <c r="R19"/>
  <c r="G19"/>
  <c r="R18"/>
  <c r="G18"/>
  <c r="G27"/>
  <c r="R6" i="3"/>
  <c r="G6"/>
  <c r="G7"/>
  <c r="D8" i="6"/>
  <c r="F8"/>
  <c r="E8"/>
  <c r="L11" i="9" s="1"/>
  <c r="F11" i="5"/>
  <c r="F27" i="4"/>
  <c r="F7" i="3"/>
  <c r="E7"/>
  <c r="L8" i="9" s="1"/>
  <c r="R12" i="2"/>
  <c r="G12"/>
  <c r="R11"/>
  <c r="G11"/>
  <c r="R10"/>
  <c r="G10"/>
  <c r="R9"/>
  <c r="G9"/>
  <c r="R8"/>
  <c r="G8"/>
  <c r="R7"/>
  <c r="G7"/>
  <c r="R6"/>
  <c r="G6"/>
  <c r="G13"/>
  <c r="F13"/>
  <c r="R10" i="10"/>
  <c r="G10"/>
  <c r="R6"/>
  <c r="G6"/>
  <c r="R15"/>
  <c r="G15"/>
  <c r="R14"/>
  <c r="G14"/>
  <c r="R13"/>
  <c r="G13"/>
  <c r="R12"/>
  <c r="G12"/>
  <c r="R11"/>
  <c r="G11"/>
  <c r="R7"/>
  <c r="G7"/>
  <c r="G8"/>
  <c r="E16"/>
  <c r="F6" i="9" s="1"/>
  <c r="E8" i="10"/>
  <c r="C6" i="9" s="1"/>
  <c r="H51" i="1"/>
  <c r="D51"/>
  <c r="G50"/>
  <c r="F50"/>
  <c r="E50"/>
  <c r="I50"/>
  <c r="G49"/>
  <c r="F49"/>
  <c r="E49"/>
  <c r="I49"/>
  <c r="G48"/>
  <c r="F48"/>
  <c r="E48"/>
  <c r="I48"/>
  <c r="G47"/>
  <c r="F47"/>
  <c r="E47"/>
  <c r="I47"/>
  <c r="G46"/>
  <c r="F46"/>
  <c r="E46"/>
  <c r="I46"/>
  <c r="G45"/>
  <c r="F45"/>
  <c r="E45"/>
  <c r="I45"/>
  <c r="G44"/>
  <c r="F44"/>
  <c r="E44"/>
  <c r="I44"/>
  <c r="G43"/>
  <c r="G51"/>
  <c r="F43"/>
  <c r="F51"/>
  <c r="E43"/>
  <c r="E51"/>
  <c r="H41"/>
  <c r="D41"/>
  <c r="G40"/>
  <c r="F40"/>
  <c r="E40"/>
  <c r="I40"/>
  <c r="G39"/>
  <c r="F39"/>
  <c r="E39"/>
  <c r="I39"/>
  <c r="G38"/>
  <c r="F38"/>
  <c r="E38"/>
  <c r="I38"/>
  <c r="G37"/>
  <c r="F37"/>
  <c r="E37"/>
  <c r="I37"/>
  <c r="G36"/>
  <c r="F36"/>
  <c r="E36"/>
  <c r="I36"/>
  <c r="G35"/>
  <c r="F35"/>
  <c r="E35"/>
  <c r="I35"/>
  <c r="G34"/>
  <c r="F34"/>
  <c r="E34"/>
  <c r="I34"/>
  <c r="G33"/>
  <c r="F33"/>
  <c r="E33"/>
  <c r="I33"/>
  <c r="G32"/>
  <c r="F32"/>
  <c r="E32"/>
  <c r="I32"/>
  <c r="G31"/>
  <c r="F31"/>
  <c r="E31"/>
  <c r="I31"/>
  <c r="G30"/>
  <c r="F30"/>
  <c r="E30"/>
  <c r="I30"/>
  <c r="G29"/>
  <c r="F29"/>
  <c r="E29"/>
  <c r="I29"/>
  <c r="G28"/>
  <c r="G41"/>
  <c r="F28"/>
  <c r="F41"/>
  <c r="E28"/>
  <c r="E41"/>
  <c r="H26"/>
  <c r="D26"/>
  <c r="G25"/>
  <c r="F25"/>
  <c r="E25"/>
  <c r="I25"/>
  <c r="G24"/>
  <c r="F24"/>
  <c r="E24"/>
  <c r="I24"/>
  <c r="G23"/>
  <c r="F23"/>
  <c r="E23"/>
  <c r="I23"/>
  <c r="G22"/>
  <c r="F22"/>
  <c r="E22"/>
  <c r="I22"/>
  <c r="G21"/>
  <c r="F21"/>
  <c r="E21"/>
  <c r="I21"/>
  <c r="G20"/>
  <c r="F20"/>
  <c r="E20"/>
  <c r="I20"/>
  <c r="G19"/>
  <c r="F19"/>
  <c r="E19"/>
  <c r="I19"/>
  <c r="G18"/>
  <c r="F18"/>
  <c r="E18"/>
  <c r="I18"/>
  <c r="G17"/>
  <c r="F17"/>
  <c r="E17"/>
  <c r="I17"/>
  <c r="G16"/>
  <c r="G26"/>
  <c r="F16"/>
  <c r="F26"/>
  <c r="E16"/>
  <c r="E26"/>
  <c r="H14"/>
  <c r="D14"/>
  <c r="G13"/>
  <c r="F13"/>
  <c r="E13"/>
  <c r="I13"/>
  <c r="G12"/>
  <c r="F12"/>
  <c r="E12"/>
  <c r="I12"/>
  <c r="G11"/>
  <c r="F11"/>
  <c r="E11"/>
  <c r="I11"/>
  <c r="G10"/>
  <c r="F10"/>
  <c r="E10"/>
  <c r="I10"/>
  <c r="G9"/>
  <c r="F9"/>
  <c r="E9"/>
  <c r="I9"/>
  <c r="G8"/>
  <c r="F8"/>
  <c r="E8"/>
  <c r="I8"/>
  <c r="G7"/>
  <c r="F7"/>
  <c r="E7"/>
  <c r="I7"/>
  <c r="G6"/>
  <c r="G14"/>
  <c r="F6"/>
  <c r="F14"/>
  <c r="E6"/>
  <c r="E14"/>
  <c r="Q6" i="8"/>
  <c r="Q7"/>
  <c r="Q8"/>
  <c r="Q6" i="7"/>
  <c r="Q7"/>
  <c r="Q8"/>
  <c r="Q9"/>
  <c r="Q10"/>
  <c r="Q11"/>
  <c r="Q12"/>
  <c r="Q13"/>
  <c r="Q6" i="6"/>
  <c r="Q7"/>
  <c r="Q6" i="5"/>
  <c r="Q7"/>
  <c r="Q8"/>
  <c r="Q9"/>
  <c r="Q10"/>
  <c r="Q29" i="4"/>
  <c r="Q30"/>
  <c r="Q31"/>
  <c r="Q32"/>
  <c r="Q33"/>
  <c r="Q34"/>
  <c r="Q35"/>
  <c r="Q36"/>
  <c r="Q37"/>
  <c r="Q38"/>
  <c r="Q39"/>
  <c r="Q40"/>
  <c r="Q18"/>
  <c r="Q19"/>
  <c r="Q20"/>
  <c r="Q21"/>
  <c r="Q22"/>
  <c r="Q23"/>
  <c r="Q24"/>
  <c r="Q25"/>
  <c r="Q26"/>
  <c r="Q6"/>
  <c r="Q7"/>
  <c r="Q8"/>
  <c r="Q9"/>
  <c r="Q10"/>
  <c r="Q11"/>
  <c r="Q12"/>
  <c r="Q13"/>
  <c r="Q14"/>
  <c r="Q15"/>
  <c r="Q6" i="3"/>
  <c r="Q6" i="2"/>
  <c r="Q7"/>
  <c r="Q8"/>
  <c r="Q9"/>
  <c r="Q10"/>
  <c r="Q11"/>
  <c r="Q12"/>
  <c r="G16" i="10"/>
  <c r="Q10"/>
  <c r="Q11"/>
  <c r="Q12"/>
  <c r="Q13"/>
  <c r="Q14"/>
  <c r="Q15"/>
  <c r="Q6"/>
  <c r="Q7"/>
  <c r="I6" i="1"/>
  <c r="I16"/>
  <c r="I28"/>
  <c r="I43"/>
  <c r="F16" i="10"/>
  <c r="F8"/>
</calcChain>
</file>

<file path=xl/sharedStrings.xml><?xml version="1.0" encoding="utf-8"?>
<sst xmlns="http://schemas.openxmlformats.org/spreadsheetml/2006/main" count="300" uniqueCount="95">
  <si>
    <t>Summary of Water Balance Components and Application Efficiencies</t>
  </si>
  <si>
    <t>Field:</t>
  </si>
  <si>
    <t>Irrigation Event</t>
  </si>
  <si>
    <t>Irrig. Start Date</t>
  </si>
  <si>
    <t>Irrig. Duration (days)</t>
  </si>
  <si>
    <t>Water Applied (in)</t>
  </si>
  <si>
    <t>Infiltration (in)</t>
  </si>
  <si>
    <t>Deep Percolation (in)</t>
  </si>
  <si>
    <r>
      <t>E</t>
    </r>
    <r>
      <rPr>
        <b/>
        <i/>
        <vertAlign val="subscript"/>
        <sz val="11"/>
        <color indexed="8"/>
        <rFont val="Times New Roman"/>
        <family val="1"/>
      </rPr>
      <t>a</t>
    </r>
    <r>
      <rPr>
        <b/>
        <i/>
        <sz val="11"/>
        <color indexed="8"/>
        <rFont val="Times New Roman"/>
        <family val="1"/>
      </rPr>
      <t xml:space="preserve"> (%)</t>
    </r>
  </si>
  <si>
    <t>Total:</t>
  </si>
  <si>
    <t>-</t>
  </si>
  <si>
    <t>US4</t>
  </si>
  <si>
    <t>Sprinkler Fields</t>
  </si>
  <si>
    <t>Field</t>
  </si>
  <si>
    <r>
      <t>E</t>
    </r>
    <r>
      <rPr>
        <b/>
        <i/>
        <vertAlign val="subscript"/>
        <sz val="11"/>
        <rFont val="Times New Roman"/>
        <family val="1"/>
      </rPr>
      <t>a</t>
    </r>
    <r>
      <rPr>
        <b/>
        <i/>
        <sz val="11"/>
        <rFont val="Times New Roman"/>
        <family val="1"/>
      </rPr>
      <t xml:space="preserve"> (%)</t>
    </r>
  </si>
  <si>
    <t>Upstream Annual Summary of WBC and Irrigation Efficiencies</t>
  </si>
  <si>
    <t>TW Runoff (in)</t>
  </si>
  <si>
    <t>Total Amt:</t>
  </si>
  <si>
    <t>Data taken from US4 IDSCU spreadsheet:</t>
  </si>
  <si>
    <t>4-10-06 to 4-24-06</t>
  </si>
  <si>
    <t>5-15-06 to 5-30-06</t>
  </si>
  <si>
    <t>6-14-06 to 6-28-06</t>
  </si>
  <si>
    <t>7-20-06 to 7-30-06</t>
  </si>
  <si>
    <t>8-18-06 to 9-1-06</t>
  </si>
  <si>
    <t>9-25-06 to 10-3-06</t>
  </si>
  <si>
    <t>5-16-05 to 6-5-05</t>
  </si>
  <si>
    <t>6-22-05 to 7-3-05</t>
  </si>
  <si>
    <t>US4A</t>
  </si>
  <si>
    <t>6-10-08 to 6-23-08</t>
  </si>
  <si>
    <t>6-24-08 to 7-30-08</t>
  </si>
  <si>
    <t>8-2-08 to 8-13-08</t>
  </si>
  <si>
    <t>8-18-08 to 8-23-08</t>
  </si>
  <si>
    <t>8-24-08 to 8-29-08</t>
  </si>
  <si>
    <t>8-30-08 to 9-19-08</t>
  </si>
  <si>
    <t>9-20-08 to 9-25-08</t>
  </si>
  <si>
    <t>Data taken from US4A IDSCU spreadsheet:</t>
  </si>
  <si>
    <t>US4B</t>
  </si>
  <si>
    <t>US5A</t>
  </si>
  <si>
    <t>US17E</t>
  </si>
  <si>
    <t>US17F</t>
  </si>
  <si>
    <t>US18A</t>
  </si>
  <si>
    <t>US18B</t>
  </si>
  <si>
    <t>10-27-08 to 11-6-08</t>
  </si>
  <si>
    <t>Data taken from US4B IDSCU spreadsheet:</t>
  </si>
  <si>
    <t>4-10-05 to 4-12-05</t>
  </si>
  <si>
    <t>4-20-05 to 4-22-05</t>
  </si>
  <si>
    <t>4-27-05 to 4-29-05</t>
  </si>
  <si>
    <t>5-3-05 to 5-5-05</t>
  </si>
  <si>
    <t>5-12-05 to 5-14-05</t>
  </si>
  <si>
    <t>5-18-05 to 5-20-05</t>
  </si>
  <si>
    <t>5-28-05 to 5-30-05</t>
  </si>
  <si>
    <t>6-5-05 to 6-8-05</t>
  </si>
  <si>
    <t>6-15-05 to 6-17-05</t>
  </si>
  <si>
    <t>6-26-05 to 6-28-05</t>
  </si>
  <si>
    <t>5-1-06 to 5-3-06</t>
  </si>
  <si>
    <t>5-16-06 to 5-19-06</t>
  </si>
  <si>
    <t>6-3-06 to 6-5-06</t>
  </si>
  <si>
    <t>6-10-06 to 6-12-06</t>
  </si>
  <si>
    <t>6-14-06 to 6-16-06</t>
  </si>
  <si>
    <t>6-19-06 to 6-21-06</t>
  </si>
  <si>
    <t>6-28-06 to 6-30-06</t>
  </si>
  <si>
    <t>7-14-06 to 7-15-06</t>
  </si>
  <si>
    <t>7-23-06 to 7-26-06</t>
  </si>
  <si>
    <t>6-21-08 to 6-23-08</t>
  </si>
  <si>
    <t>6-27-08 to 6-28-08</t>
  </si>
  <si>
    <t>7-2-08 to 7-4-08</t>
  </si>
  <si>
    <t>7-10-08 to 7-13-08</t>
  </si>
  <si>
    <t>7-23-08 to 7-26-08</t>
  </si>
  <si>
    <t>7-31-08 to 8-7-08</t>
  </si>
  <si>
    <t>8-8-08 to 8-10-08</t>
  </si>
  <si>
    <t>8-21-08 to 8-29-08</t>
  </si>
  <si>
    <t>8-31-08 to 9-1-08</t>
  </si>
  <si>
    <t>9-5-08 to 9-7-08</t>
  </si>
  <si>
    <t>9-10-08 to 9-12-08</t>
  </si>
  <si>
    <t>9-14-08 to 9-15-08</t>
  </si>
  <si>
    <t>Data taken from US5A IDSCU spreadsheet:</t>
  </si>
  <si>
    <t>6-28-08 to 7-8-08</t>
  </si>
  <si>
    <t>7-8-08 to 7-15-08</t>
  </si>
  <si>
    <t>7-15-08 to 8-7-08</t>
  </si>
  <si>
    <t>8-9-08 to 8-18-08</t>
  </si>
  <si>
    <t>9-7-08 to 9-10-08</t>
  </si>
  <si>
    <t>Data taken from US17E IDSCU spreadsheet:</t>
  </si>
  <si>
    <t>8-7-08 to 8-9-08</t>
  </si>
  <si>
    <t>Data taken from US17F IDSCU spreadsheet:</t>
  </si>
  <si>
    <t>6-18-08 to 6-19-08</t>
  </si>
  <si>
    <t>6-25-08 to 6-27-08</t>
  </si>
  <si>
    <t>7-15-08 to 7-17-08</t>
  </si>
  <si>
    <t>7-22-08 to 7-23-08</t>
  </si>
  <si>
    <t>7-25-08 to 7-27-08</t>
  </si>
  <si>
    <t>8-6-08 to 8-7-08</t>
  </si>
  <si>
    <t>8-9-08 to 8-10-08</t>
  </si>
  <si>
    <t>Data taken from US18A IDSCU spreadsheet:</t>
  </si>
  <si>
    <t>10-9-08 to 10-11-08</t>
  </si>
  <si>
    <t>11-4-08 to 11-5-08</t>
  </si>
  <si>
    <t>Total Water Applied (in)</t>
  </si>
</sst>
</file>

<file path=xl/styles.xml><?xml version="1.0" encoding="utf-8"?>
<styleSheet xmlns="http://schemas.openxmlformats.org/spreadsheetml/2006/main">
  <numFmts count="5">
    <numFmt numFmtId="164" formatCode="m/d/yy;@"/>
    <numFmt numFmtId="165" formatCode="0.0"/>
    <numFmt numFmtId="166" formatCode="0.0%"/>
    <numFmt numFmtId="167" formatCode="m/d/yy"/>
    <numFmt numFmtId="168" formatCode="m\-d\-yy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i/>
      <vertAlign val="subscript"/>
      <sz val="11"/>
      <color indexed="8"/>
      <name val="Times New Roman"/>
      <family val="1"/>
    </font>
    <font>
      <b/>
      <sz val="10"/>
      <color indexed="8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i/>
      <sz val="11"/>
      <name val="Times New Roman"/>
      <family val="1"/>
    </font>
    <font>
      <b/>
      <i/>
      <vertAlign val="subscript"/>
      <sz val="11"/>
      <name val="Times New Roman"/>
      <family val="1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4" fillId="0" borderId="5" xfId="0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0" fillId="0" borderId="0" xfId="0" applyFill="1"/>
    <xf numFmtId="0" fontId="3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10" fillId="0" borderId="0" xfId="0" applyFont="1" applyBorder="1" applyAlignment="1"/>
    <xf numFmtId="0" fontId="4" fillId="0" borderId="8" xfId="0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2" fontId="12" fillId="0" borderId="0" xfId="0" applyNumberFormat="1" applyFont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/>
    <xf numFmtId="0" fontId="4" fillId="0" borderId="5" xfId="0" applyFont="1" applyFill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8" fillId="0" borderId="11" xfId="0" applyFont="1" applyBorder="1"/>
    <xf numFmtId="0" fontId="16" fillId="2" borderId="11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6" fillId="2" borderId="13" xfId="0" applyFont="1" applyFill="1" applyBorder="1" applyAlignment="1">
      <alignment horizontal="center" wrapText="1"/>
    </xf>
    <xf numFmtId="0" fontId="9" fillId="0" borderId="14" xfId="0" applyFont="1" applyBorder="1"/>
    <xf numFmtId="2" fontId="8" fillId="0" borderId="5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5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2" fontId="8" fillId="0" borderId="16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2" fontId="8" fillId="0" borderId="18" xfId="0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center" vertical="top"/>
    </xf>
    <xf numFmtId="1" fontId="9" fillId="0" borderId="6" xfId="0" applyNumberFormat="1" applyFont="1" applyFill="1" applyBorder="1" applyAlignment="1">
      <alignment horizontal="center"/>
    </xf>
    <xf numFmtId="166" fontId="12" fillId="0" borderId="0" xfId="1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1" fontId="8" fillId="0" borderId="21" xfId="0" applyNumberFormat="1" applyFont="1" applyBorder="1" applyAlignment="1">
      <alignment horizontal="center"/>
    </xf>
    <xf numFmtId="1" fontId="8" fillId="0" borderId="22" xfId="0" applyNumberFormat="1" applyFont="1" applyBorder="1" applyAlignment="1">
      <alignment horizontal="center"/>
    </xf>
    <xf numFmtId="0" fontId="12" fillId="0" borderId="0" xfId="0" applyFont="1" applyBorder="1"/>
    <xf numFmtId="164" fontId="8" fillId="0" borderId="0" xfId="0" applyNumberFormat="1" applyFont="1" applyFill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" fontId="8" fillId="0" borderId="21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/>
    </xf>
    <xf numFmtId="1" fontId="9" fillId="0" borderId="17" xfId="0" applyNumberFormat="1" applyFont="1" applyFill="1" applyBorder="1" applyAlignment="1">
      <alignment horizontal="center"/>
    </xf>
    <xf numFmtId="2" fontId="9" fillId="0" borderId="17" xfId="0" applyNumberFormat="1" applyFont="1" applyFill="1" applyBorder="1" applyAlignment="1">
      <alignment horizontal="center"/>
    </xf>
    <xf numFmtId="2" fontId="3" fillId="0" borderId="18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opLeftCell="A22" workbookViewId="0">
      <selection activeCell="C62" sqref="C62"/>
    </sheetView>
  </sheetViews>
  <sheetFormatPr defaultRowHeight="15"/>
  <cols>
    <col min="2" max="2" width="16.7109375" customWidth="1"/>
    <col min="7" max="7" width="13.85546875" customWidth="1"/>
    <col min="8" max="8" width="12" customWidth="1"/>
  </cols>
  <sheetData>
    <row r="1" spans="1:10">
      <c r="A1" s="1" t="s">
        <v>0</v>
      </c>
      <c r="B1" s="2"/>
    </row>
    <row r="2" spans="1:10">
      <c r="A2" s="1" t="s">
        <v>1</v>
      </c>
      <c r="B2" s="2"/>
    </row>
    <row r="3" spans="1:10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</row>
    <row r="5" spans="1:10" ht="15.75" thickBot="1">
      <c r="B5" s="85">
        <v>2005</v>
      </c>
      <c r="C5" s="88"/>
      <c r="D5" s="86"/>
      <c r="E5" s="86"/>
      <c r="F5" s="86"/>
      <c r="G5" s="86"/>
      <c r="H5" s="86"/>
      <c r="I5" s="87"/>
      <c r="J5" s="9"/>
    </row>
    <row r="6" spans="1:10" ht="15.75" thickTop="1">
      <c r="B6" s="10">
        <v>1</v>
      </c>
      <c r="C6" s="11">
        <v>38496</v>
      </c>
      <c r="D6" s="12"/>
      <c r="E6" s="13" t="e">
        <f>M6/S6*12</f>
        <v>#DIV/0!</v>
      </c>
      <c r="F6" s="14" t="e">
        <f>P6/S6*12</f>
        <v>#DIV/0!</v>
      </c>
      <c r="G6" s="14" t="e">
        <f t="shared" ref="G6:G13" si="0">R6/S6*12</f>
        <v>#DIV/0!</v>
      </c>
      <c r="H6" s="14"/>
      <c r="I6" s="15" t="e">
        <f>(1-(H6+F6)/E6)*100</f>
        <v>#DIV/0!</v>
      </c>
    </row>
    <row r="7" spans="1:10">
      <c r="B7" s="10">
        <v>2</v>
      </c>
      <c r="C7" s="11">
        <v>38501</v>
      </c>
      <c r="D7" s="12"/>
      <c r="E7" s="13" t="e">
        <f t="shared" ref="E7:E13" si="1">M7/S7*12</f>
        <v>#DIV/0!</v>
      </c>
      <c r="F7" s="14" t="e">
        <f t="shared" ref="F7:F13" si="2">P7/S7*12</f>
        <v>#DIV/0!</v>
      </c>
      <c r="G7" s="14" t="e">
        <f t="shared" si="0"/>
        <v>#DIV/0!</v>
      </c>
      <c r="H7" s="14"/>
      <c r="I7" s="15" t="e">
        <f t="shared" ref="I7:I50" si="3">(1-(H7+F7)/E7)*100</f>
        <v>#DIV/0!</v>
      </c>
      <c r="J7" s="16"/>
    </row>
    <row r="8" spans="1:10">
      <c r="B8" s="10">
        <v>3</v>
      </c>
      <c r="C8" s="11">
        <v>38524</v>
      </c>
      <c r="D8" s="12"/>
      <c r="E8" s="13" t="e">
        <f t="shared" si="1"/>
        <v>#DIV/0!</v>
      </c>
      <c r="F8" s="14" t="e">
        <f t="shared" si="2"/>
        <v>#DIV/0!</v>
      </c>
      <c r="G8" s="14" t="e">
        <f t="shared" si="0"/>
        <v>#DIV/0!</v>
      </c>
      <c r="H8" s="14"/>
      <c r="I8" s="15" t="e">
        <f t="shared" si="3"/>
        <v>#DIV/0!</v>
      </c>
    </row>
    <row r="9" spans="1:10">
      <c r="B9" s="10">
        <v>4</v>
      </c>
      <c r="C9" s="11">
        <v>38529</v>
      </c>
      <c r="D9" s="12"/>
      <c r="E9" s="13" t="e">
        <f t="shared" si="1"/>
        <v>#DIV/0!</v>
      </c>
      <c r="F9" s="14" t="e">
        <f t="shared" si="2"/>
        <v>#DIV/0!</v>
      </c>
      <c r="G9" s="14" t="e">
        <f t="shared" si="0"/>
        <v>#DIV/0!</v>
      </c>
      <c r="H9" s="14"/>
      <c r="I9" s="15" t="e">
        <f t="shared" si="3"/>
        <v>#DIV/0!</v>
      </c>
    </row>
    <row r="10" spans="1:10">
      <c r="B10" s="10">
        <v>5</v>
      </c>
      <c r="C10" s="11">
        <v>38542</v>
      </c>
      <c r="D10" s="12"/>
      <c r="E10" s="13" t="e">
        <f t="shared" si="1"/>
        <v>#DIV/0!</v>
      </c>
      <c r="F10" s="14" t="e">
        <f t="shared" si="2"/>
        <v>#DIV/0!</v>
      </c>
      <c r="G10" s="14" t="e">
        <f t="shared" si="0"/>
        <v>#DIV/0!</v>
      </c>
      <c r="H10" s="14"/>
      <c r="I10" s="15" t="e">
        <f t="shared" si="3"/>
        <v>#DIV/0!</v>
      </c>
    </row>
    <row r="11" spans="1:10">
      <c r="B11" s="10">
        <v>6</v>
      </c>
      <c r="C11" s="11">
        <v>38557</v>
      </c>
      <c r="D11" s="12"/>
      <c r="E11" s="13" t="e">
        <f t="shared" si="1"/>
        <v>#DIV/0!</v>
      </c>
      <c r="F11" s="14" t="e">
        <f t="shared" si="2"/>
        <v>#DIV/0!</v>
      </c>
      <c r="G11" s="14" t="e">
        <f t="shared" si="0"/>
        <v>#DIV/0!</v>
      </c>
      <c r="H11" s="14"/>
      <c r="I11" s="15" t="e">
        <f t="shared" si="3"/>
        <v>#DIV/0!</v>
      </c>
      <c r="J11" s="4"/>
    </row>
    <row r="12" spans="1:10">
      <c r="B12" s="17">
        <v>7</v>
      </c>
      <c r="C12" s="11">
        <v>38565</v>
      </c>
      <c r="D12" s="12"/>
      <c r="E12" s="13" t="e">
        <f t="shared" si="1"/>
        <v>#DIV/0!</v>
      </c>
      <c r="F12" s="14" t="e">
        <f t="shared" si="2"/>
        <v>#DIV/0!</v>
      </c>
      <c r="G12" s="14" t="e">
        <f t="shared" si="0"/>
        <v>#DIV/0!</v>
      </c>
      <c r="H12" s="14"/>
      <c r="I12" s="15" t="e">
        <f t="shared" si="3"/>
        <v>#DIV/0!</v>
      </c>
      <c r="J12" s="9"/>
    </row>
    <row r="13" spans="1:10">
      <c r="A13" s="3"/>
      <c r="B13" s="18">
        <v>8</v>
      </c>
      <c r="C13" s="11">
        <v>38572</v>
      </c>
      <c r="D13" s="12"/>
      <c r="E13" s="13" t="e">
        <f t="shared" si="1"/>
        <v>#DIV/0!</v>
      </c>
      <c r="F13" s="14" t="e">
        <f t="shared" si="2"/>
        <v>#DIV/0!</v>
      </c>
      <c r="G13" s="14" t="e">
        <f t="shared" si="0"/>
        <v>#DIV/0!</v>
      </c>
      <c r="H13" s="14"/>
      <c r="I13" s="15" t="e">
        <f t="shared" si="3"/>
        <v>#DIV/0!</v>
      </c>
      <c r="J13" s="9"/>
    </row>
    <row r="14" spans="1:10" ht="15.75" thickBot="1">
      <c r="A14" s="3"/>
      <c r="B14" s="59" t="s">
        <v>17</v>
      </c>
      <c r="C14" s="30" t="s">
        <v>10</v>
      </c>
      <c r="D14" s="60">
        <f>SUM(D6:D13)</f>
        <v>0</v>
      </c>
      <c r="E14" s="31" t="e">
        <f>SUM(E6:E13)</f>
        <v>#DIV/0!</v>
      </c>
      <c r="F14" s="31" t="e">
        <f>SUM(F6:F13)</f>
        <v>#DIV/0!</v>
      </c>
      <c r="G14" s="31" t="e">
        <f>SUM(G6:G13)</f>
        <v>#DIV/0!</v>
      </c>
      <c r="H14" s="31">
        <f>SUM(H6:H13)</f>
        <v>0</v>
      </c>
      <c r="I14" s="32" t="s">
        <v>10</v>
      </c>
      <c r="J14" s="9"/>
    </row>
    <row r="15" spans="1:10" ht="16.5" thickBot="1">
      <c r="B15" s="89">
        <v>2006</v>
      </c>
      <c r="C15" s="90"/>
      <c r="D15" s="90"/>
      <c r="E15" s="90"/>
      <c r="F15" s="90"/>
      <c r="G15" s="90"/>
      <c r="H15" s="90"/>
      <c r="I15" s="91"/>
      <c r="J15" s="19"/>
    </row>
    <row r="16" spans="1:10" ht="16.5" thickTop="1">
      <c r="B16" s="20">
        <v>1</v>
      </c>
      <c r="C16" s="21">
        <v>38827</v>
      </c>
      <c r="D16" s="22"/>
      <c r="E16" s="13" t="e">
        <f t="shared" ref="E16:E25" si="4">M16/S16*12</f>
        <v>#DIV/0!</v>
      </c>
      <c r="F16" s="23" t="e">
        <f t="shared" ref="F16:F25" si="5">P16/S16*12</f>
        <v>#DIV/0!</v>
      </c>
      <c r="G16" s="14" t="e">
        <f t="shared" ref="G16:G25" si="6">R16/S16*12</f>
        <v>#DIV/0!</v>
      </c>
      <c r="H16" s="23"/>
      <c r="I16" s="24" t="e">
        <f>(1-(H16+F16)/E16)*100</f>
        <v>#DIV/0!</v>
      </c>
      <c r="J16" s="19"/>
    </row>
    <row r="17" spans="1:10">
      <c r="B17" s="10">
        <v>2</v>
      </c>
      <c r="C17" s="11">
        <v>38838</v>
      </c>
      <c r="D17" s="12"/>
      <c r="E17" s="13" t="e">
        <f t="shared" si="4"/>
        <v>#DIV/0!</v>
      </c>
      <c r="F17" s="14" t="e">
        <f t="shared" si="5"/>
        <v>#DIV/0!</v>
      </c>
      <c r="G17" s="14" t="e">
        <f t="shared" si="6"/>
        <v>#DIV/0!</v>
      </c>
      <c r="H17" s="14"/>
      <c r="I17" s="15" t="e">
        <f t="shared" si="3"/>
        <v>#DIV/0!</v>
      </c>
      <c r="J17" s="25"/>
    </row>
    <row r="18" spans="1:10">
      <c r="B18" s="10">
        <v>3</v>
      </c>
      <c r="C18" s="11">
        <v>38846</v>
      </c>
      <c r="D18" s="12"/>
      <c r="E18" s="13" t="e">
        <f t="shared" si="4"/>
        <v>#DIV/0!</v>
      </c>
      <c r="F18" s="14" t="e">
        <f t="shared" si="5"/>
        <v>#DIV/0!</v>
      </c>
      <c r="G18" s="14" t="e">
        <f t="shared" si="6"/>
        <v>#DIV/0!</v>
      </c>
      <c r="H18" s="14"/>
      <c r="I18" s="15" t="e">
        <f t="shared" si="3"/>
        <v>#DIV/0!</v>
      </c>
      <c r="J18" s="26"/>
    </row>
    <row r="19" spans="1:10">
      <c r="A19" s="3"/>
      <c r="B19" s="10">
        <v>4</v>
      </c>
      <c r="C19" s="11">
        <v>38866</v>
      </c>
      <c r="D19" s="12"/>
      <c r="E19" s="13" t="e">
        <f t="shared" si="4"/>
        <v>#DIV/0!</v>
      </c>
      <c r="F19" s="14" t="e">
        <f t="shared" si="5"/>
        <v>#DIV/0!</v>
      </c>
      <c r="G19" s="14" t="e">
        <f t="shared" si="6"/>
        <v>#DIV/0!</v>
      </c>
      <c r="H19" s="14"/>
      <c r="I19" s="15" t="e">
        <f t="shared" si="3"/>
        <v>#DIV/0!</v>
      </c>
      <c r="J19" s="26"/>
    </row>
    <row r="20" spans="1:10">
      <c r="B20" s="10">
        <v>5</v>
      </c>
      <c r="C20" s="11">
        <v>38880</v>
      </c>
      <c r="D20" s="12"/>
      <c r="E20" s="13" t="e">
        <f t="shared" si="4"/>
        <v>#DIV/0!</v>
      </c>
      <c r="F20" s="14" t="e">
        <f t="shared" si="5"/>
        <v>#DIV/0!</v>
      </c>
      <c r="G20" s="14" t="e">
        <f t="shared" si="6"/>
        <v>#DIV/0!</v>
      </c>
      <c r="H20" s="14"/>
      <c r="I20" s="15" t="e">
        <f t="shared" si="3"/>
        <v>#DIV/0!</v>
      </c>
      <c r="J20" s="27"/>
    </row>
    <row r="21" spans="1:10">
      <c r="B21" s="10">
        <v>6</v>
      </c>
      <c r="C21" s="11">
        <v>38889</v>
      </c>
      <c r="D21" s="12"/>
      <c r="E21" s="13" t="e">
        <f t="shared" si="4"/>
        <v>#DIV/0!</v>
      </c>
      <c r="F21" s="14" t="e">
        <f t="shared" si="5"/>
        <v>#DIV/0!</v>
      </c>
      <c r="G21" s="14" t="e">
        <f t="shared" si="6"/>
        <v>#DIV/0!</v>
      </c>
      <c r="H21" s="14"/>
      <c r="I21" s="15" t="e">
        <f t="shared" si="3"/>
        <v>#DIV/0!</v>
      </c>
      <c r="J21" s="27"/>
    </row>
    <row r="22" spans="1:10">
      <c r="B22" s="18">
        <v>7</v>
      </c>
      <c r="C22" s="11">
        <v>38899</v>
      </c>
      <c r="D22" s="12"/>
      <c r="E22" s="13" t="e">
        <f t="shared" si="4"/>
        <v>#DIV/0!</v>
      </c>
      <c r="F22" s="14" t="e">
        <f t="shared" si="5"/>
        <v>#DIV/0!</v>
      </c>
      <c r="G22" s="14" t="e">
        <f t="shared" si="6"/>
        <v>#DIV/0!</v>
      </c>
      <c r="H22" s="14"/>
      <c r="I22" s="15" t="e">
        <f t="shared" si="3"/>
        <v>#DIV/0!</v>
      </c>
      <c r="J22" s="28"/>
    </row>
    <row r="23" spans="1:10">
      <c r="B23" s="18">
        <v>8</v>
      </c>
      <c r="C23" s="11">
        <v>38954</v>
      </c>
      <c r="D23" s="12"/>
      <c r="E23" s="13" t="e">
        <f t="shared" si="4"/>
        <v>#DIV/0!</v>
      </c>
      <c r="F23" s="14" t="e">
        <f t="shared" si="5"/>
        <v>#DIV/0!</v>
      </c>
      <c r="G23" s="14" t="e">
        <f t="shared" si="6"/>
        <v>#DIV/0!</v>
      </c>
      <c r="H23" s="14"/>
      <c r="I23" s="15" t="e">
        <f t="shared" si="3"/>
        <v>#DIV/0!</v>
      </c>
      <c r="J23" s="28"/>
    </row>
    <row r="24" spans="1:10">
      <c r="B24" s="10">
        <v>9</v>
      </c>
      <c r="C24" s="11">
        <v>38961</v>
      </c>
      <c r="D24" s="12"/>
      <c r="E24" s="13" t="e">
        <f t="shared" si="4"/>
        <v>#DIV/0!</v>
      </c>
      <c r="F24" s="14" t="e">
        <f t="shared" si="5"/>
        <v>#DIV/0!</v>
      </c>
      <c r="G24" s="14" t="e">
        <f t="shared" si="6"/>
        <v>#DIV/0!</v>
      </c>
      <c r="H24" s="14"/>
      <c r="I24" s="15" t="e">
        <f t="shared" si="3"/>
        <v>#DIV/0!</v>
      </c>
      <c r="J24" s="28"/>
    </row>
    <row r="25" spans="1:10">
      <c r="B25" s="10">
        <v>10</v>
      </c>
      <c r="C25" s="11">
        <v>38990</v>
      </c>
      <c r="D25" s="12"/>
      <c r="E25" s="13" t="e">
        <f t="shared" si="4"/>
        <v>#DIV/0!</v>
      </c>
      <c r="F25" s="14" t="e">
        <f t="shared" si="5"/>
        <v>#DIV/0!</v>
      </c>
      <c r="G25" s="14" t="e">
        <f t="shared" si="6"/>
        <v>#DIV/0!</v>
      </c>
      <c r="H25" s="14"/>
      <c r="I25" s="15" t="e">
        <f t="shared" si="3"/>
        <v>#DIV/0!</v>
      </c>
      <c r="J25" s="28"/>
    </row>
    <row r="26" spans="1:10" ht="15.75" thickBot="1">
      <c r="B26" s="29" t="s">
        <v>9</v>
      </c>
      <c r="C26" s="30" t="s">
        <v>10</v>
      </c>
      <c r="D26" s="60">
        <f>SUM(D16:D25)</f>
        <v>0</v>
      </c>
      <c r="E26" s="31" t="e">
        <f>SUM(E16:E25)</f>
        <v>#DIV/0!</v>
      </c>
      <c r="F26" s="31" t="e">
        <f>SUM(F16:F25)</f>
        <v>#DIV/0!</v>
      </c>
      <c r="G26" s="31" t="e">
        <f>SUM(G16:G25)</f>
        <v>#DIV/0!</v>
      </c>
      <c r="H26" s="31">
        <f>SUM(H16:H25)</f>
        <v>0</v>
      </c>
      <c r="I26" s="32" t="s">
        <v>10</v>
      </c>
      <c r="J26" s="28"/>
    </row>
    <row r="27" spans="1:10" ht="15.75" thickBot="1">
      <c r="B27" s="85">
        <v>2007</v>
      </c>
      <c r="C27" s="86"/>
      <c r="D27" s="86"/>
      <c r="E27" s="86"/>
      <c r="F27" s="86"/>
      <c r="G27" s="86"/>
      <c r="H27" s="86"/>
      <c r="I27" s="87"/>
      <c r="J27" s="28"/>
    </row>
    <row r="28" spans="1:10" ht="15.75" thickTop="1">
      <c r="B28" s="10">
        <v>1</v>
      </c>
      <c r="C28" s="11">
        <v>39185</v>
      </c>
      <c r="D28" s="12"/>
      <c r="E28" s="13" t="e">
        <f>M28/S28*12</f>
        <v>#DIV/0!</v>
      </c>
      <c r="F28" s="14" t="e">
        <f t="shared" ref="F28:F40" si="7">P28/S28*12</f>
        <v>#DIV/0!</v>
      </c>
      <c r="G28" s="14" t="e">
        <f t="shared" ref="G28:G40" si="8">R28/S28*12</f>
        <v>#DIV/0!</v>
      </c>
      <c r="H28" s="33"/>
      <c r="I28" s="15" t="e">
        <f t="shared" si="3"/>
        <v>#DIV/0!</v>
      </c>
      <c r="J28" s="28"/>
    </row>
    <row r="29" spans="1:10" ht="15.75">
      <c r="B29" s="10">
        <v>2</v>
      </c>
      <c r="C29" s="11">
        <v>39201</v>
      </c>
      <c r="D29" s="12"/>
      <c r="E29" s="13" t="e">
        <f t="shared" ref="E29:E40" si="9">M29/S29*12</f>
        <v>#DIV/0!</v>
      </c>
      <c r="F29" s="14" t="e">
        <f t="shared" si="7"/>
        <v>#DIV/0!</v>
      </c>
      <c r="G29" s="14" t="e">
        <f t="shared" si="8"/>
        <v>#DIV/0!</v>
      </c>
      <c r="H29" s="34"/>
      <c r="I29" s="15" t="e">
        <f t="shared" si="3"/>
        <v>#DIV/0!</v>
      </c>
      <c r="J29" s="35"/>
    </row>
    <row r="30" spans="1:10" ht="15.75">
      <c r="B30" s="10">
        <v>3</v>
      </c>
      <c r="C30" s="11">
        <v>39212</v>
      </c>
      <c r="D30" s="12"/>
      <c r="E30" s="13" t="e">
        <f t="shared" si="9"/>
        <v>#DIV/0!</v>
      </c>
      <c r="F30" s="14" t="e">
        <f t="shared" si="7"/>
        <v>#DIV/0!</v>
      </c>
      <c r="G30" s="14" t="e">
        <f t="shared" si="8"/>
        <v>#DIV/0!</v>
      </c>
      <c r="H30" s="33"/>
      <c r="I30" s="15" t="e">
        <f t="shared" si="3"/>
        <v>#DIV/0!</v>
      </c>
      <c r="J30" s="36"/>
    </row>
    <row r="31" spans="1:10">
      <c r="B31" s="10">
        <v>4</v>
      </c>
      <c r="C31" s="11">
        <v>39217</v>
      </c>
      <c r="D31" s="12"/>
      <c r="E31" s="13" t="e">
        <f t="shared" si="9"/>
        <v>#DIV/0!</v>
      </c>
      <c r="F31" s="14" t="e">
        <f t="shared" si="7"/>
        <v>#DIV/0!</v>
      </c>
      <c r="G31" s="14" t="e">
        <f t="shared" si="8"/>
        <v>#DIV/0!</v>
      </c>
      <c r="H31" s="37"/>
      <c r="I31" s="15" t="e">
        <f t="shared" si="3"/>
        <v>#DIV/0!</v>
      </c>
      <c r="J31" s="38"/>
    </row>
    <row r="32" spans="1:10">
      <c r="B32" s="10">
        <v>5</v>
      </c>
      <c r="C32" s="11">
        <v>39237</v>
      </c>
      <c r="D32" s="12"/>
      <c r="E32" s="13" t="e">
        <f t="shared" si="9"/>
        <v>#DIV/0!</v>
      </c>
      <c r="F32" s="14" t="e">
        <f t="shared" si="7"/>
        <v>#DIV/0!</v>
      </c>
      <c r="G32" s="14" t="e">
        <f t="shared" si="8"/>
        <v>#DIV/0!</v>
      </c>
      <c r="H32" s="37"/>
      <c r="I32" s="15" t="e">
        <f t="shared" si="3"/>
        <v>#DIV/0!</v>
      </c>
      <c r="J32" s="38"/>
    </row>
    <row r="33" spans="2:9">
      <c r="B33" s="10">
        <v>6</v>
      </c>
      <c r="C33" s="11">
        <v>39244</v>
      </c>
      <c r="D33" s="12"/>
      <c r="E33" s="13" t="e">
        <f t="shared" si="9"/>
        <v>#DIV/0!</v>
      </c>
      <c r="F33" s="14" t="e">
        <f t="shared" si="7"/>
        <v>#DIV/0!</v>
      </c>
      <c r="G33" s="14" t="e">
        <f t="shared" si="8"/>
        <v>#DIV/0!</v>
      </c>
      <c r="H33" s="37"/>
      <c r="I33" s="15" t="e">
        <f t="shared" si="3"/>
        <v>#DIV/0!</v>
      </c>
    </row>
    <row r="34" spans="2:9">
      <c r="B34" s="10">
        <v>7</v>
      </c>
      <c r="C34" s="11">
        <v>39245</v>
      </c>
      <c r="D34" s="12"/>
      <c r="E34" s="13" t="e">
        <f t="shared" si="9"/>
        <v>#DIV/0!</v>
      </c>
      <c r="F34" s="14" t="e">
        <f t="shared" si="7"/>
        <v>#DIV/0!</v>
      </c>
      <c r="G34" s="14" t="e">
        <f t="shared" si="8"/>
        <v>#DIV/0!</v>
      </c>
      <c r="H34" s="37"/>
      <c r="I34" s="15" t="e">
        <f t="shared" si="3"/>
        <v>#DIV/0!</v>
      </c>
    </row>
    <row r="35" spans="2:9">
      <c r="B35" s="10">
        <v>8</v>
      </c>
      <c r="C35" s="11">
        <v>39257</v>
      </c>
      <c r="D35" s="12"/>
      <c r="E35" s="13" t="e">
        <f t="shared" si="9"/>
        <v>#DIV/0!</v>
      </c>
      <c r="F35" s="14" t="e">
        <f t="shared" si="7"/>
        <v>#DIV/0!</v>
      </c>
      <c r="G35" s="14" t="e">
        <f t="shared" si="8"/>
        <v>#DIV/0!</v>
      </c>
      <c r="H35" s="37"/>
      <c r="I35" s="15" t="e">
        <f t="shared" si="3"/>
        <v>#DIV/0!</v>
      </c>
    </row>
    <row r="36" spans="2:9">
      <c r="B36" s="10">
        <v>9</v>
      </c>
      <c r="C36" s="11">
        <v>39275</v>
      </c>
      <c r="D36" s="12"/>
      <c r="E36" s="13" t="e">
        <f t="shared" si="9"/>
        <v>#DIV/0!</v>
      </c>
      <c r="F36" s="14" t="e">
        <f t="shared" si="7"/>
        <v>#DIV/0!</v>
      </c>
      <c r="G36" s="14" t="e">
        <f t="shared" si="8"/>
        <v>#DIV/0!</v>
      </c>
      <c r="H36" s="37"/>
      <c r="I36" s="15" t="e">
        <f t="shared" si="3"/>
        <v>#DIV/0!</v>
      </c>
    </row>
    <row r="37" spans="2:9">
      <c r="B37" s="10">
        <v>10</v>
      </c>
      <c r="C37" s="11">
        <v>39292</v>
      </c>
      <c r="D37" s="12"/>
      <c r="E37" s="13" t="e">
        <f t="shared" si="9"/>
        <v>#DIV/0!</v>
      </c>
      <c r="F37" s="14" t="e">
        <f t="shared" si="7"/>
        <v>#DIV/0!</v>
      </c>
      <c r="G37" s="14" t="e">
        <f t="shared" si="8"/>
        <v>#DIV/0!</v>
      </c>
      <c r="H37" s="37"/>
      <c r="I37" s="15" t="e">
        <f t="shared" si="3"/>
        <v>#DIV/0!</v>
      </c>
    </row>
    <row r="38" spans="2:9">
      <c r="B38" s="10">
        <v>11</v>
      </c>
      <c r="C38" s="11">
        <v>39301</v>
      </c>
      <c r="D38" s="12"/>
      <c r="E38" s="13" t="e">
        <f t="shared" si="9"/>
        <v>#DIV/0!</v>
      </c>
      <c r="F38" s="14" t="e">
        <f t="shared" si="7"/>
        <v>#DIV/0!</v>
      </c>
      <c r="G38" s="14" t="e">
        <f t="shared" si="8"/>
        <v>#DIV/0!</v>
      </c>
      <c r="H38" s="37"/>
      <c r="I38" s="15" t="e">
        <f t="shared" si="3"/>
        <v>#DIV/0!</v>
      </c>
    </row>
    <row r="39" spans="2:9">
      <c r="B39" s="10">
        <v>12</v>
      </c>
      <c r="C39" s="11">
        <v>39340</v>
      </c>
      <c r="D39" s="12"/>
      <c r="E39" s="13" t="e">
        <f t="shared" si="9"/>
        <v>#DIV/0!</v>
      </c>
      <c r="F39" s="14" t="e">
        <f t="shared" si="7"/>
        <v>#DIV/0!</v>
      </c>
      <c r="G39" s="14" t="e">
        <f t="shared" si="8"/>
        <v>#DIV/0!</v>
      </c>
      <c r="H39" s="37"/>
      <c r="I39" s="15" t="e">
        <f t="shared" si="3"/>
        <v>#DIV/0!</v>
      </c>
    </row>
    <row r="40" spans="2:9">
      <c r="B40" s="10">
        <v>13</v>
      </c>
      <c r="C40" s="11">
        <v>39350</v>
      </c>
      <c r="D40" s="12"/>
      <c r="E40" s="13" t="e">
        <f t="shared" si="9"/>
        <v>#DIV/0!</v>
      </c>
      <c r="F40" s="14" t="e">
        <f t="shared" si="7"/>
        <v>#DIV/0!</v>
      </c>
      <c r="G40" s="14" t="e">
        <f t="shared" si="8"/>
        <v>#DIV/0!</v>
      </c>
      <c r="H40" s="37"/>
      <c r="I40" s="15" t="e">
        <f t="shared" si="3"/>
        <v>#DIV/0!</v>
      </c>
    </row>
    <row r="41" spans="2:9" ht="15.75" thickBot="1">
      <c r="B41" s="29" t="s">
        <v>9</v>
      </c>
      <c r="C41" s="30" t="s">
        <v>10</v>
      </c>
      <c r="D41" s="60">
        <f>SUM(D28:D40)</f>
        <v>0</v>
      </c>
      <c r="E41" s="31" t="e">
        <f>SUM(E28:E40)</f>
        <v>#DIV/0!</v>
      </c>
      <c r="F41" s="31" t="e">
        <f>SUM(F28:F40)</f>
        <v>#DIV/0!</v>
      </c>
      <c r="G41" s="31" t="e">
        <f>SUM(G28:G40)</f>
        <v>#DIV/0!</v>
      </c>
      <c r="H41" s="31">
        <f>SUM(H28:H40)</f>
        <v>0</v>
      </c>
      <c r="I41" s="32" t="s">
        <v>10</v>
      </c>
    </row>
    <row r="42" spans="2:9" ht="15.75" thickBot="1">
      <c r="B42" s="85">
        <v>2008</v>
      </c>
      <c r="C42" s="86"/>
      <c r="D42" s="86"/>
      <c r="E42" s="86"/>
      <c r="F42" s="86"/>
      <c r="G42" s="86"/>
      <c r="H42" s="86"/>
      <c r="I42" s="87"/>
    </row>
    <row r="43" spans="2:9" ht="15.75" thickTop="1">
      <c r="B43" s="39">
        <v>1</v>
      </c>
      <c r="C43" s="11">
        <v>39618</v>
      </c>
      <c r="D43" s="12"/>
      <c r="E43" s="13" t="e">
        <f t="shared" ref="E43:E50" si="10">M43/S43*12</f>
        <v>#DIV/0!</v>
      </c>
      <c r="F43" s="14" t="e">
        <f t="shared" ref="F43:F50" si="11">P43/S43*12</f>
        <v>#DIV/0!</v>
      </c>
      <c r="G43" s="14" t="e">
        <f t="shared" ref="G43:G50" si="12">R43/S43*12</f>
        <v>#DIV/0!</v>
      </c>
      <c r="H43" s="37"/>
      <c r="I43" s="15" t="e">
        <f t="shared" si="3"/>
        <v>#DIV/0!</v>
      </c>
    </row>
    <row r="44" spans="2:9">
      <c r="B44" s="39">
        <v>2</v>
      </c>
      <c r="C44" s="11">
        <v>39627</v>
      </c>
      <c r="D44" s="12"/>
      <c r="E44" s="13" t="e">
        <f t="shared" si="10"/>
        <v>#DIV/0!</v>
      </c>
      <c r="F44" s="14" t="e">
        <f t="shared" si="11"/>
        <v>#DIV/0!</v>
      </c>
      <c r="G44" s="14" t="e">
        <f t="shared" si="12"/>
        <v>#DIV/0!</v>
      </c>
      <c r="H44" s="37"/>
      <c r="I44" s="15" t="e">
        <f t="shared" si="3"/>
        <v>#DIV/0!</v>
      </c>
    </row>
    <row r="45" spans="2:9">
      <c r="B45" s="39">
        <v>3</v>
      </c>
      <c r="C45" s="11">
        <v>39633</v>
      </c>
      <c r="D45" s="12"/>
      <c r="E45" s="13" t="e">
        <f t="shared" si="10"/>
        <v>#DIV/0!</v>
      </c>
      <c r="F45" s="14" t="e">
        <f t="shared" si="11"/>
        <v>#DIV/0!</v>
      </c>
      <c r="G45" s="14" t="e">
        <f t="shared" si="12"/>
        <v>#DIV/0!</v>
      </c>
      <c r="H45" s="37"/>
      <c r="I45" s="15" t="e">
        <f t="shared" si="3"/>
        <v>#DIV/0!</v>
      </c>
    </row>
    <row r="46" spans="2:9">
      <c r="B46" s="39">
        <v>4</v>
      </c>
      <c r="C46" s="11">
        <v>39643</v>
      </c>
      <c r="D46" s="12"/>
      <c r="E46" s="13" t="e">
        <f t="shared" si="10"/>
        <v>#DIV/0!</v>
      </c>
      <c r="F46" s="14" t="e">
        <f t="shared" si="11"/>
        <v>#DIV/0!</v>
      </c>
      <c r="G46" s="14" t="e">
        <f t="shared" si="12"/>
        <v>#DIV/0!</v>
      </c>
      <c r="H46" s="37"/>
      <c r="I46" s="15" t="e">
        <f t="shared" si="3"/>
        <v>#DIV/0!</v>
      </c>
    </row>
    <row r="47" spans="2:9">
      <c r="B47" s="39">
        <v>5</v>
      </c>
      <c r="C47" s="11">
        <v>39648</v>
      </c>
      <c r="D47" s="12"/>
      <c r="E47" s="13" t="e">
        <f t="shared" si="10"/>
        <v>#DIV/0!</v>
      </c>
      <c r="F47" s="14" t="e">
        <f t="shared" si="11"/>
        <v>#DIV/0!</v>
      </c>
      <c r="G47" s="14" t="e">
        <f t="shared" si="12"/>
        <v>#DIV/0!</v>
      </c>
      <c r="H47" s="37"/>
      <c r="I47" s="15" t="e">
        <f t="shared" si="3"/>
        <v>#DIV/0!</v>
      </c>
    </row>
    <row r="48" spans="2:9">
      <c r="B48" s="39">
        <v>6</v>
      </c>
      <c r="C48" s="11">
        <v>39657</v>
      </c>
      <c r="D48" s="12"/>
      <c r="E48" s="13" t="e">
        <f t="shared" si="10"/>
        <v>#DIV/0!</v>
      </c>
      <c r="F48" s="14" t="e">
        <f t="shared" si="11"/>
        <v>#DIV/0!</v>
      </c>
      <c r="G48" s="14" t="e">
        <f t="shared" si="12"/>
        <v>#DIV/0!</v>
      </c>
      <c r="H48" s="37"/>
      <c r="I48" s="15" t="e">
        <f t="shared" si="3"/>
        <v>#DIV/0!</v>
      </c>
    </row>
    <row r="49" spans="2:9">
      <c r="B49" s="39">
        <v>7</v>
      </c>
      <c r="C49" s="11">
        <v>39663</v>
      </c>
      <c r="D49" s="12"/>
      <c r="E49" s="13" t="e">
        <f t="shared" si="10"/>
        <v>#DIV/0!</v>
      </c>
      <c r="F49" s="14" t="e">
        <f t="shared" si="11"/>
        <v>#DIV/0!</v>
      </c>
      <c r="G49" s="14" t="e">
        <f t="shared" si="12"/>
        <v>#DIV/0!</v>
      </c>
      <c r="H49" s="37"/>
      <c r="I49" s="15" t="e">
        <f t="shared" si="3"/>
        <v>#DIV/0!</v>
      </c>
    </row>
    <row r="50" spans="2:9">
      <c r="B50" s="39">
        <v>8</v>
      </c>
      <c r="C50" s="11">
        <v>39699</v>
      </c>
      <c r="D50" s="12"/>
      <c r="E50" s="13" t="e">
        <f t="shared" si="10"/>
        <v>#DIV/0!</v>
      </c>
      <c r="F50" s="14" t="e">
        <f t="shared" si="11"/>
        <v>#DIV/0!</v>
      </c>
      <c r="G50" s="14" t="e">
        <f t="shared" si="12"/>
        <v>#DIV/0!</v>
      </c>
      <c r="H50" s="37"/>
      <c r="I50" s="15" t="e">
        <f t="shared" si="3"/>
        <v>#DIV/0!</v>
      </c>
    </row>
    <row r="51" spans="2:9" ht="15.75" thickBot="1">
      <c r="B51" s="80" t="s">
        <v>9</v>
      </c>
      <c r="C51" s="81" t="s">
        <v>10</v>
      </c>
      <c r="D51" s="82">
        <f>SUM(D43:D50)</f>
        <v>0</v>
      </c>
      <c r="E51" s="83" t="e">
        <f>SUM(E43:E50)</f>
        <v>#DIV/0!</v>
      </c>
      <c r="F51" s="83" t="e">
        <f>SUM(F43:F50)</f>
        <v>#DIV/0!</v>
      </c>
      <c r="G51" s="83" t="e">
        <f>SUM(G43:G50)</f>
        <v>#DIV/0!</v>
      </c>
      <c r="H51" s="83">
        <f>SUM(H43:H50)</f>
        <v>0</v>
      </c>
      <c r="I51" s="84" t="s">
        <v>10</v>
      </c>
    </row>
  </sheetData>
  <mergeCells count="4">
    <mergeCell ref="B42:I42"/>
    <mergeCell ref="B5:I5"/>
    <mergeCell ref="B15:I15"/>
    <mergeCell ref="B27:I27"/>
  </mergeCells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3"/>
  <sheetViews>
    <sheetView topLeftCell="D4" workbookViewId="0">
      <selection activeCell="L22" sqref="L22"/>
    </sheetView>
  </sheetViews>
  <sheetFormatPr defaultRowHeight="15"/>
  <cols>
    <col min="2" max="2" width="10.42578125" customWidth="1"/>
    <col min="3" max="3" width="13.42578125" customWidth="1"/>
    <col min="4" max="4" width="11.42578125" customWidth="1"/>
    <col min="6" max="6" width="13.28515625" customWidth="1"/>
    <col min="7" max="7" width="12.28515625" customWidth="1"/>
    <col min="8" max="8" width="11.7109375" customWidth="1"/>
    <col min="9" max="9" width="13.7109375" customWidth="1"/>
    <col min="10" max="10" width="11.42578125" customWidth="1"/>
    <col min="12" max="12" width="13.28515625" customWidth="1"/>
    <col min="13" max="13" width="11.42578125" customWidth="1"/>
  </cols>
  <sheetData>
    <row r="1" spans="1:14">
      <c r="A1" s="40" t="s">
        <v>15</v>
      </c>
    </row>
    <row r="2" spans="1:14">
      <c r="A2" s="41" t="s">
        <v>12</v>
      </c>
    </row>
    <row r="3" spans="1:14" ht="15.75" thickBot="1"/>
    <row r="4" spans="1:14" ht="15.75" thickBot="1">
      <c r="B4" s="42"/>
      <c r="C4" s="92">
        <v>2005</v>
      </c>
      <c r="D4" s="92"/>
      <c r="E4" s="92"/>
      <c r="F4" s="92">
        <v>2006</v>
      </c>
      <c r="G4" s="92"/>
      <c r="H4" s="92"/>
      <c r="I4" s="92">
        <v>2007</v>
      </c>
      <c r="J4" s="92"/>
      <c r="K4" s="92"/>
      <c r="L4" s="92">
        <v>2008</v>
      </c>
      <c r="M4" s="92"/>
      <c r="N4" s="92"/>
    </row>
    <row r="5" spans="1:14" ht="46.5" thickBot="1">
      <c r="B5" s="43" t="s">
        <v>13</v>
      </c>
      <c r="C5" s="44" t="s">
        <v>94</v>
      </c>
      <c r="D5" s="45" t="s">
        <v>7</v>
      </c>
      <c r="E5" s="46" t="s">
        <v>14</v>
      </c>
      <c r="F5" s="44" t="s">
        <v>94</v>
      </c>
      <c r="G5" s="45" t="s">
        <v>7</v>
      </c>
      <c r="H5" s="46" t="s">
        <v>14</v>
      </c>
      <c r="I5" s="44" t="s">
        <v>94</v>
      </c>
      <c r="J5" s="45" t="s">
        <v>7</v>
      </c>
      <c r="K5" s="46" t="s">
        <v>14</v>
      </c>
      <c r="L5" s="44" t="s">
        <v>94</v>
      </c>
      <c r="M5" s="45" t="s">
        <v>7</v>
      </c>
      <c r="N5" s="46" t="s">
        <v>14</v>
      </c>
    </row>
    <row r="6" spans="1:14">
      <c r="B6" s="47" t="s">
        <v>11</v>
      </c>
      <c r="C6" s="48">
        <f>'US4'!E8</f>
        <v>2.9424062959577091</v>
      </c>
      <c r="D6" s="13">
        <f>'US4'!H8</f>
        <v>0</v>
      </c>
      <c r="E6" s="49">
        <f>AVERAGE('US4'!I6:I7)</f>
        <v>95</v>
      </c>
      <c r="F6" s="48">
        <f>'US4'!E16</f>
        <v>9.2407488373941717</v>
      </c>
      <c r="G6" s="13">
        <f>'US4'!H16</f>
        <v>0</v>
      </c>
      <c r="H6" s="49">
        <f>AVERAGE('US4'!I10:I15)</f>
        <v>95</v>
      </c>
      <c r="I6" s="48" t="s">
        <v>10</v>
      </c>
      <c r="J6" s="13" t="s">
        <v>10</v>
      </c>
      <c r="K6" s="49" t="s">
        <v>10</v>
      </c>
      <c r="L6" s="48" t="s">
        <v>10</v>
      </c>
      <c r="M6" s="13" t="s">
        <v>10</v>
      </c>
      <c r="N6" s="49" t="s">
        <v>10</v>
      </c>
    </row>
    <row r="7" spans="1:14">
      <c r="B7" s="47" t="s">
        <v>27</v>
      </c>
      <c r="C7" s="48" t="s">
        <v>10</v>
      </c>
      <c r="D7" s="13" t="s">
        <v>10</v>
      </c>
      <c r="E7" s="49" t="s">
        <v>10</v>
      </c>
      <c r="F7" s="48" t="s">
        <v>10</v>
      </c>
      <c r="G7" s="13" t="s">
        <v>10</v>
      </c>
      <c r="H7" s="49" t="s">
        <v>10</v>
      </c>
      <c r="I7" s="48" t="s">
        <v>10</v>
      </c>
      <c r="J7" s="13" t="s">
        <v>10</v>
      </c>
      <c r="K7" s="49" t="s">
        <v>10</v>
      </c>
      <c r="L7" s="48">
        <f>US4A!E13</f>
        <v>22.304701995939517</v>
      </c>
      <c r="M7" s="13">
        <f>US4A!H13</f>
        <v>0</v>
      </c>
      <c r="N7" s="49">
        <f>AVERAGE(US4A!I6:I12)</f>
        <v>95</v>
      </c>
    </row>
    <row r="8" spans="1:14">
      <c r="B8" s="47" t="s">
        <v>36</v>
      </c>
      <c r="C8" s="50" t="s">
        <v>10</v>
      </c>
      <c r="D8" s="34" t="s">
        <v>10</v>
      </c>
      <c r="E8" s="51" t="s">
        <v>10</v>
      </c>
      <c r="F8" s="50" t="s">
        <v>10</v>
      </c>
      <c r="G8" s="34" t="s">
        <v>10</v>
      </c>
      <c r="H8" s="51" t="s">
        <v>10</v>
      </c>
      <c r="I8" s="50" t="s">
        <v>10</v>
      </c>
      <c r="J8" s="34" t="s">
        <v>10</v>
      </c>
      <c r="K8" s="51" t="s">
        <v>10</v>
      </c>
      <c r="L8" s="48">
        <f>US4B!E7</f>
        <v>3.1618233083399989</v>
      </c>
      <c r="M8" s="13">
        <f>US4B!H7</f>
        <v>0</v>
      </c>
      <c r="N8" s="49">
        <f>AVERAGE(US4B!I6)</f>
        <v>95</v>
      </c>
    </row>
    <row r="9" spans="1:14">
      <c r="B9" s="47" t="s">
        <v>37</v>
      </c>
      <c r="C9" s="48">
        <f>US5A!E16</f>
        <v>17.709660010793307</v>
      </c>
      <c r="D9" s="13">
        <f>US5A!H16</f>
        <v>0</v>
      </c>
      <c r="E9" s="49">
        <f>AVERAGE(US5A!I6:I15)</f>
        <v>95</v>
      </c>
      <c r="F9" s="48">
        <f>US5A!E27</f>
        <v>16.920453318942254</v>
      </c>
      <c r="G9" s="13">
        <f>US5A!H27</f>
        <v>0</v>
      </c>
      <c r="H9" s="49">
        <f>AVERAGE(US5A!I18:I26)</f>
        <v>95</v>
      </c>
      <c r="I9" s="50" t="s">
        <v>10</v>
      </c>
      <c r="J9" s="34" t="s">
        <v>10</v>
      </c>
      <c r="K9" s="51" t="s">
        <v>10</v>
      </c>
      <c r="L9" s="48">
        <f>US5A!E41</f>
        <v>16.843820831084727</v>
      </c>
      <c r="M9" s="13">
        <f>US5A!H41</f>
        <v>0</v>
      </c>
      <c r="N9" s="49">
        <f>AVERAGE(US5A!I29:I40)</f>
        <v>95</v>
      </c>
    </row>
    <row r="10" spans="1:14">
      <c r="B10" s="47" t="s">
        <v>38</v>
      </c>
      <c r="C10" s="48" t="s">
        <v>10</v>
      </c>
      <c r="D10" s="13" t="s">
        <v>10</v>
      </c>
      <c r="E10" s="49" t="s">
        <v>10</v>
      </c>
      <c r="F10" s="50" t="s">
        <v>10</v>
      </c>
      <c r="G10" s="34" t="s">
        <v>10</v>
      </c>
      <c r="H10" s="51" t="s">
        <v>10</v>
      </c>
      <c r="I10" s="48" t="s">
        <v>10</v>
      </c>
      <c r="J10" s="13" t="s">
        <v>10</v>
      </c>
      <c r="K10" s="49" t="s">
        <v>10</v>
      </c>
      <c r="L10" s="48">
        <f>US17E!E11</f>
        <v>20.186166727338918</v>
      </c>
      <c r="M10" s="13">
        <f>US17E!H11</f>
        <v>0</v>
      </c>
      <c r="N10" s="49">
        <f>AVERAGE(US17E!I6:I10)</f>
        <v>95</v>
      </c>
    </row>
    <row r="11" spans="1:14">
      <c r="B11" s="47" t="s">
        <v>39</v>
      </c>
      <c r="C11" s="48" t="s">
        <v>10</v>
      </c>
      <c r="D11" s="13" t="s">
        <v>10</v>
      </c>
      <c r="E11" s="49" t="s">
        <v>10</v>
      </c>
      <c r="F11" s="50" t="s">
        <v>10</v>
      </c>
      <c r="G11" s="34" t="s">
        <v>10</v>
      </c>
      <c r="H11" s="51" t="s">
        <v>10</v>
      </c>
      <c r="I11" s="48" t="s">
        <v>10</v>
      </c>
      <c r="J11" s="13" t="s">
        <v>10</v>
      </c>
      <c r="K11" s="49" t="s">
        <v>10</v>
      </c>
      <c r="L11" s="48">
        <f>US17F!E8</f>
        <v>5.1563845050215207</v>
      </c>
      <c r="M11" s="13">
        <f>US17F!H8</f>
        <v>0</v>
      </c>
      <c r="N11" s="49">
        <f>AVERAGE(US17F!I6:I7)</f>
        <v>95</v>
      </c>
    </row>
    <row r="12" spans="1:14">
      <c r="B12" s="47" t="s">
        <v>40</v>
      </c>
      <c r="C12" s="48" t="s">
        <v>10</v>
      </c>
      <c r="D12" s="13" t="s">
        <v>10</v>
      </c>
      <c r="E12" s="49" t="s">
        <v>10</v>
      </c>
      <c r="F12" s="50" t="s">
        <v>10</v>
      </c>
      <c r="G12" s="34" t="s">
        <v>10</v>
      </c>
      <c r="H12" s="51" t="s">
        <v>10</v>
      </c>
      <c r="I12" s="48" t="s">
        <v>10</v>
      </c>
      <c r="J12" s="13" t="s">
        <v>10</v>
      </c>
      <c r="K12" s="49" t="s">
        <v>10</v>
      </c>
      <c r="L12" s="48">
        <f>US18A!E14</f>
        <v>7.3255893406217973</v>
      </c>
      <c r="M12" s="13">
        <f>US18A!H14</f>
        <v>0</v>
      </c>
      <c r="N12" s="49">
        <f>AVERAGE(US18A!I6:I13)</f>
        <v>95</v>
      </c>
    </row>
    <row r="13" spans="1:14" ht="15.75" thickBot="1">
      <c r="B13" s="52" t="s">
        <v>41</v>
      </c>
      <c r="C13" s="56" t="s">
        <v>10</v>
      </c>
      <c r="D13" s="57" t="s">
        <v>10</v>
      </c>
      <c r="E13" s="58" t="s">
        <v>10</v>
      </c>
      <c r="F13" s="53" t="s">
        <v>10</v>
      </c>
      <c r="G13" s="54" t="s">
        <v>10</v>
      </c>
      <c r="H13" s="55" t="s">
        <v>10</v>
      </c>
      <c r="I13" s="56" t="s">
        <v>10</v>
      </c>
      <c r="J13" s="57" t="s">
        <v>10</v>
      </c>
      <c r="K13" s="58" t="s">
        <v>10</v>
      </c>
      <c r="L13" s="56">
        <f>US18B!E9</f>
        <v>4.5497096002733173</v>
      </c>
      <c r="M13" s="57">
        <f>US18B!H9</f>
        <v>0</v>
      </c>
      <c r="N13" s="58">
        <f>AVERAGE(US18B!I6:I8)</f>
        <v>95</v>
      </c>
    </row>
  </sheetData>
  <mergeCells count="4">
    <mergeCell ref="L4:N4"/>
    <mergeCell ref="C4:E4"/>
    <mergeCell ref="F4:H4"/>
    <mergeCell ref="I4:K4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6"/>
  <sheetViews>
    <sheetView workbookViewId="0">
      <selection activeCell="B22" sqref="B22"/>
    </sheetView>
  </sheetViews>
  <sheetFormatPr defaultRowHeight="15"/>
  <cols>
    <col min="2" max="2" width="16.28515625" bestFit="1" customWidth="1"/>
    <col min="3" max="3" width="14.42578125" bestFit="1" customWidth="1"/>
    <col min="7" max="7" width="10.7109375" customWidth="1"/>
    <col min="8" max="8" width="11.28515625" customWidth="1"/>
    <col min="12" max="12" width="15.8554687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11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18</v>
      </c>
    </row>
    <row r="5" spans="1:19" ht="15.75" thickBot="1">
      <c r="B5" s="85">
        <v>2005</v>
      </c>
      <c r="C5" s="88"/>
      <c r="D5" s="86"/>
      <c r="E5" s="86"/>
      <c r="F5" s="86"/>
      <c r="G5" s="86"/>
      <c r="H5" s="86"/>
      <c r="I5" s="87"/>
      <c r="J5" s="9"/>
    </row>
    <row r="6" spans="1:19" ht="15.75" thickTop="1">
      <c r="B6" s="62">
        <v>1</v>
      </c>
      <c r="C6" s="64">
        <v>38488</v>
      </c>
      <c r="D6" s="12">
        <v>21</v>
      </c>
      <c r="E6" s="13">
        <f>M6/S6*12</f>
        <v>1.9412536269327081</v>
      </c>
      <c r="F6" s="14">
        <f>P6/S6*12</f>
        <v>0</v>
      </c>
      <c r="G6" s="14">
        <f>R6/S6*12</f>
        <v>1.8441909455860728</v>
      </c>
      <c r="H6" s="14"/>
      <c r="I6" s="15">
        <f>(O6/S6*12-H6-F6)/E6*100</f>
        <v>95</v>
      </c>
      <c r="L6" s="67" t="s">
        <v>25</v>
      </c>
      <c r="M6" s="27">
        <v>40.700000000000003</v>
      </c>
      <c r="N6" s="61">
        <v>0.05</v>
      </c>
      <c r="O6" s="27">
        <f>M6-(M6*N6)</f>
        <v>38.665000000000006</v>
      </c>
      <c r="P6" s="27">
        <v>0</v>
      </c>
      <c r="Q6" s="61">
        <f>P6/O6</f>
        <v>0</v>
      </c>
      <c r="R6" s="27">
        <f>O6-P6</f>
        <v>38.665000000000006</v>
      </c>
      <c r="S6" s="27">
        <v>251.59</v>
      </c>
    </row>
    <row r="7" spans="1:19">
      <c r="B7" s="62">
        <v>2</v>
      </c>
      <c r="C7" s="65">
        <v>38525</v>
      </c>
      <c r="D7" s="12">
        <v>12</v>
      </c>
      <c r="E7" s="13">
        <f>M7/S7*12</f>
        <v>1.0011526690250008</v>
      </c>
      <c r="F7" s="14">
        <f>P7/S7*12</f>
        <v>0</v>
      </c>
      <c r="G7" s="14">
        <f>R7/S7*12</f>
        <v>0.95109503557375086</v>
      </c>
      <c r="H7" s="14"/>
      <c r="I7" s="15">
        <f>(O7/S7*12-H7-F7)/E7*100</f>
        <v>95</v>
      </c>
      <c r="J7" s="16"/>
      <c r="L7" s="67" t="s">
        <v>26</v>
      </c>
      <c r="M7" s="27">
        <v>20.99</v>
      </c>
      <c r="N7" s="61">
        <v>0.05</v>
      </c>
      <c r="O7" s="27">
        <f>M7-(M7*N7)</f>
        <v>19.9405</v>
      </c>
      <c r="P7" s="27">
        <v>0</v>
      </c>
      <c r="Q7" s="61">
        <f>P7/O7</f>
        <v>0</v>
      </c>
      <c r="R7" s="27">
        <f>O7-P7</f>
        <v>19.9405</v>
      </c>
      <c r="S7" s="27">
        <v>251.59</v>
      </c>
    </row>
    <row r="8" spans="1:19" ht="15.75" thickBot="1">
      <c r="A8" s="3"/>
      <c r="B8" s="59" t="s">
        <v>17</v>
      </c>
      <c r="C8" s="30" t="s">
        <v>10</v>
      </c>
      <c r="D8" s="60">
        <f>SUM(D6:D7)</f>
        <v>33</v>
      </c>
      <c r="E8" s="31">
        <f>SUM(E6:E7)</f>
        <v>2.9424062959577091</v>
      </c>
      <c r="F8" s="31">
        <f>SUM(F6:F7)</f>
        <v>0</v>
      </c>
      <c r="G8" s="31">
        <f>SUM(G6:G7)</f>
        <v>2.7952859811598234</v>
      </c>
      <c r="H8" s="31">
        <f>SUM(H6:H7)</f>
        <v>0</v>
      </c>
      <c r="I8" s="32" t="s">
        <v>10</v>
      </c>
      <c r="J8" s="9"/>
    </row>
    <row r="9" spans="1:19" ht="16.5" thickBot="1">
      <c r="B9" s="89">
        <v>2006</v>
      </c>
      <c r="C9" s="90"/>
      <c r="D9" s="90"/>
      <c r="E9" s="90"/>
      <c r="F9" s="90"/>
      <c r="G9" s="90"/>
      <c r="H9" s="90"/>
      <c r="I9" s="91"/>
      <c r="J9" s="19"/>
    </row>
    <row r="10" spans="1:19" ht="16.5" thickTop="1">
      <c r="B10" s="63">
        <v>1</v>
      </c>
      <c r="C10" s="64">
        <v>38817</v>
      </c>
      <c r="D10" s="22">
        <v>15</v>
      </c>
      <c r="E10" s="13">
        <f t="shared" ref="E10:E15" si="0">M10/S10*12</f>
        <v>1.3250129178425216</v>
      </c>
      <c r="F10" s="23">
        <f t="shared" ref="F10:F15" si="1">P10/S10*12</f>
        <v>0</v>
      </c>
      <c r="G10" s="14">
        <f t="shared" ref="G10:G15" si="2">R10/S10*12</f>
        <v>1.2587622719503955</v>
      </c>
      <c r="H10" s="23"/>
      <c r="I10" s="15">
        <f t="shared" ref="I10:I15" si="3">(O10/S10*12-H10-F10)/E10*100</f>
        <v>95</v>
      </c>
      <c r="J10" s="19"/>
      <c r="L10" s="67" t="s">
        <v>19</v>
      </c>
      <c r="M10" s="27">
        <v>27.78</v>
      </c>
      <c r="N10" s="61">
        <v>0.05</v>
      </c>
      <c r="O10" s="27">
        <f t="shared" ref="O10:O15" si="4">M10-(M10*N10)</f>
        <v>26.391000000000002</v>
      </c>
      <c r="P10" s="27">
        <v>0</v>
      </c>
      <c r="Q10" s="61">
        <f t="shared" ref="Q10:Q15" si="5">P10/O10</f>
        <v>0</v>
      </c>
      <c r="R10" s="27">
        <f t="shared" ref="R10:R15" si="6">O10-P10</f>
        <v>26.391000000000002</v>
      </c>
      <c r="S10" s="27">
        <v>251.59</v>
      </c>
    </row>
    <row r="11" spans="1:19">
      <c r="B11" s="62">
        <v>2</v>
      </c>
      <c r="C11" s="65">
        <v>38852</v>
      </c>
      <c r="D11" s="12">
        <v>16</v>
      </c>
      <c r="E11" s="13">
        <f t="shared" si="0"/>
        <v>1.3584005723597916</v>
      </c>
      <c r="F11" s="14">
        <f t="shared" si="1"/>
        <v>0</v>
      </c>
      <c r="G11" s="14">
        <f t="shared" si="2"/>
        <v>1.2904805437418023</v>
      </c>
      <c r="H11" s="14"/>
      <c r="I11" s="15">
        <f t="shared" si="3"/>
        <v>95.000000000000014</v>
      </c>
      <c r="J11" s="25"/>
      <c r="L11" s="67" t="s">
        <v>20</v>
      </c>
      <c r="M11" s="27">
        <v>28.48</v>
      </c>
      <c r="N11" s="61">
        <v>0.05</v>
      </c>
      <c r="O11" s="27">
        <f t="shared" si="4"/>
        <v>27.056000000000001</v>
      </c>
      <c r="P11" s="27">
        <v>0</v>
      </c>
      <c r="Q11" s="61">
        <f t="shared" si="5"/>
        <v>0</v>
      </c>
      <c r="R11" s="27">
        <f t="shared" si="6"/>
        <v>27.056000000000001</v>
      </c>
      <c r="S11" s="27">
        <v>251.59</v>
      </c>
    </row>
    <row r="12" spans="1:19">
      <c r="B12" s="62">
        <v>3</v>
      </c>
      <c r="C12" s="65">
        <v>38882</v>
      </c>
      <c r="D12" s="12">
        <v>15</v>
      </c>
      <c r="E12" s="13">
        <f t="shared" si="0"/>
        <v>2.0833896418776581</v>
      </c>
      <c r="F12" s="14">
        <f t="shared" si="1"/>
        <v>0</v>
      </c>
      <c r="G12" s="14">
        <f t="shared" si="2"/>
        <v>1.9792201597837753</v>
      </c>
      <c r="H12" s="14"/>
      <c r="I12" s="15">
        <f t="shared" si="3"/>
        <v>95</v>
      </c>
      <c r="J12" s="26"/>
      <c r="L12" s="67" t="s">
        <v>21</v>
      </c>
      <c r="M12" s="27">
        <v>43.68</v>
      </c>
      <c r="N12" s="61">
        <v>0.05</v>
      </c>
      <c r="O12" s="27">
        <f t="shared" si="4"/>
        <v>41.496000000000002</v>
      </c>
      <c r="P12" s="27">
        <v>0</v>
      </c>
      <c r="Q12" s="61">
        <f t="shared" si="5"/>
        <v>0</v>
      </c>
      <c r="R12" s="27">
        <f t="shared" si="6"/>
        <v>41.496000000000002</v>
      </c>
      <c r="S12" s="27">
        <v>251.59</v>
      </c>
    </row>
    <row r="13" spans="1:19">
      <c r="A13" s="3"/>
      <c r="B13" s="62">
        <v>4</v>
      </c>
      <c r="C13" s="65">
        <v>38918</v>
      </c>
      <c r="D13" s="12">
        <v>11</v>
      </c>
      <c r="E13" s="13">
        <f t="shared" si="0"/>
        <v>1.5563416669978936</v>
      </c>
      <c r="F13" s="14">
        <f t="shared" si="1"/>
        <v>0</v>
      </c>
      <c r="G13" s="14">
        <f t="shared" si="2"/>
        <v>1.4785245836479988</v>
      </c>
      <c r="H13" s="14"/>
      <c r="I13" s="15">
        <f t="shared" si="3"/>
        <v>95</v>
      </c>
      <c r="J13" s="26"/>
      <c r="L13" s="67" t="s">
        <v>22</v>
      </c>
      <c r="M13" s="27">
        <v>32.630000000000003</v>
      </c>
      <c r="N13" s="61">
        <v>0.05</v>
      </c>
      <c r="O13" s="27">
        <f t="shared" si="4"/>
        <v>30.998500000000003</v>
      </c>
      <c r="P13" s="27">
        <v>0</v>
      </c>
      <c r="Q13" s="61">
        <f t="shared" si="5"/>
        <v>0</v>
      </c>
      <c r="R13" s="27">
        <f t="shared" si="6"/>
        <v>30.998500000000003</v>
      </c>
      <c r="S13" s="27">
        <v>251.59</v>
      </c>
    </row>
    <row r="14" spans="1:19">
      <c r="B14" s="62">
        <v>5</v>
      </c>
      <c r="C14" s="65">
        <v>38947</v>
      </c>
      <c r="D14" s="12">
        <v>14</v>
      </c>
      <c r="E14" s="13">
        <f t="shared" si="0"/>
        <v>2.0080289359672481</v>
      </c>
      <c r="F14" s="14">
        <f t="shared" si="1"/>
        <v>0</v>
      </c>
      <c r="G14" s="14">
        <f t="shared" si="2"/>
        <v>1.907627489168886</v>
      </c>
      <c r="H14" s="14"/>
      <c r="I14" s="15">
        <f t="shared" si="3"/>
        <v>95.000000000000014</v>
      </c>
      <c r="J14" s="27"/>
      <c r="L14" s="67" t="s">
        <v>23</v>
      </c>
      <c r="M14" s="27">
        <v>42.1</v>
      </c>
      <c r="N14" s="61">
        <v>0.05</v>
      </c>
      <c r="O14" s="27">
        <f t="shared" si="4"/>
        <v>39.995000000000005</v>
      </c>
      <c r="P14" s="27">
        <v>0</v>
      </c>
      <c r="Q14" s="61">
        <f t="shared" si="5"/>
        <v>0</v>
      </c>
      <c r="R14" s="27">
        <f t="shared" si="6"/>
        <v>39.995000000000005</v>
      </c>
      <c r="S14" s="27">
        <v>251.59</v>
      </c>
    </row>
    <row r="15" spans="1:19">
      <c r="B15" s="62">
        <v>6</v>
      </c>
      <c r="C15" s="65">
        <v>38985</v>
      </c>
      <c r="D15" s="12">
        <v>9</v>
      </c>
      <c r="E15" s="13">
        <f t="shared" si="0"/>
        <v>0.90957510234905992</v>
      </c>
      <c r="F15" s="14">
        <f t="shared" si="1"/>
        <v>0</v>
      </c>
      <c r="G15" s="14">
        <f t="shared" si="2"/>
        <v>0.864096347231607</v>
      </c>
      <c r="H15" s="14"/>
      <c r="I15" s="15">
        <f t="shared" si="3"/>
        <v>95</v>
      </c>
      <c r="J15" s="27"/>
      <c r="L15" s="67" t="s">
        <v>24</v>
      </c>
      <c r="M15" s="27">
        <v>19.07</v>
      </c>
      <c r="N15" s="61">
        <v>0.05</v>
      </c>
      <c r="O15" s="27">
        <f t="shared" si="4"/>
        <v>18.116500000000002</v>
      </c>
      <c r="P15" s="27">
        <v>0</v>
      </c>
      <c r="Q15" s="61">
        <f t="shared" si="5"/>
        <v>0</v>
      </c>
      <c r="R15" s="27">
        <f t="shared" si="6"/>
        <v>18.116500000000002</v>
      </c>
      <c r="S15" s="27">
        <v>251.59</v>
      </c>
    </row>
    <row r="16" spans="1:19" ht="15.75" thickBot="1">
      <c r="B16" s="80" t="s">
        <v>9</v>
      </c>
      <c r="C16" s="81" t="s">
        <v>10</v>
      </c>
      <c r="D16" s="82">
        <f>SUM(D10:D15)</f>
        <v>80</v>
      </c>
      <c r="E16" s="83">
        <f>SUM(E10:E15)</f>
        <v>9.2407488373941717</v>
      </c>
      <c r="F16" s="83">
        <f>SUM(F10:F15)</f>
        <v>0</v>
      </c>
      <c r="G16" s="83">
        <f>SUM(G10:G15)</f>
        <v>8.7787113955244642</v>
      </c>
      <c r="H16" s="83">
        <f>SUM(H10:H15)</f>
        <v>0</v>
      </c>
      <c r="I16" s="84" t="s">
        <v>10</v>
      </c>
      <c r="J16" s="28"/>
    </row>
  </sheetData>
  <mergeCells count="2">
    <mergeCell ref="B5:I5"/>
    <mergeCell ref="B9:I9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3"/>
  <sheetViews>
    <sheetView workbookViewId="0">
      <selection activeCell="C33" sqref="C33"/>
    </sheetView>
  </sheetViews>
  <sheetFormatPr defaultRowHeight="15"/>
  <cols>
    <col min="2" max="2" width="16.28515625" bestFit="1" customWidth="1"/>
    <col min="3" max="3" width="14.140625" customWidth="1"/>
    <col min="7" max="8" width="11.5703125" customWidth="1"/>
    <col min="12" max="12" width="15.2851562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27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35</v>
      </c>
    </row>
    <row r="5" spans="1:19" ht="15.75" thickBot="1">
      <c r="B5" s="85">
        <v>2008</v>
      </c>
      <c r="C5" s="86"/>
      <c r="D5" s="86"/>
      <c r="E5" s="86"/>
      <c r="F5" s="86"/>
      <c r="G5" s="86"/>
      <c r="H5" s="86"/>
      <c r="I5" s="87"/>
    </row>
    <row r="6" spans="1:19" ht="15.75" thickTop="1">
      <c r="B6" s="66">
        <v>1</v>
      </c>
      <c r="C6" s="64">
        <v>39609</v>
      </c>
      <c r="D6" s="12">
        <v>14</v>
      </c>
      <c r="E6" s="13">
        <f t="shared" ref="E6:E12" si="0">M6/S6*12</f>
        <v>2.875018333080503</v>
      </c>
      <c r="F6" s="14">
        <f t="shared" ref="F6:F12" si="1">P6/S6*12</f>
        <v>0</v>
      </c>
      <c r="G6" s="14">
        <f t="shared" ref="G6:G12" si="2">R6/S6*12</f>
        <v>2.7312674164264781</v>
      </c>
      <c r="H6" s="37"/>
      <c r="I6" s="15">
        <f t="shared" ref="I6:I12" si="3">(O6/S6*12-H6-F6)/E6*100</f>
        <v>95</v>
      </c>
      <c r="L6" s="67" t="s">
        <v>28</v>
      </c>
      <c r="M6" s="27">
        <v>33.091461013756593</v>
      </c>
      <c r="N6" s="61">
        <v>0.05</v>
      </c>
      <c r="O6" s="27">
        <f t="shared" ref="O6:O12" si="4">M6-(M6*N6)</f>
        <v>31.436887963068763</v>
      </c>
      <c r="P6" s="27">
        <v>0</v>
      </c>
      <c r="Q6" s="61">
        <f t="shared" ref="Q6:Q12" si="5">P6/O6</f>
        <v>0</v>
      </c>
      <c r="R6" s="27">
        <f t="shared" ref="R6:R12" si="6">O6-P6</f>
        <v>31.436887963068763</v>
      </c>
      <c r="S6" s="27">
        <v>138.12</v>
      </c>
    </row>
    <row r="7" spans="1:19">
      <c r="B7" s="66">
        <v>2</v>
      </c>
      <c r="C7" s="65">
        <v>39623</v>
      </c>
      <c r="D7" s="12">
        <v>37</v>
      </c>
      <c r="E7" s="13">
        <f t="shared" si="0"/>
        <v>7.6666089038567353</v>
      </c>
      <c r="F7" s="14">
        <f t="shared" si="1"/>
        <v>0</v>
      </c>
      <c r="G7" s="14">
        <f t="shared" si="2"/>
        <v>7.283278458663899</v>
      </c>
      <c r="H7" s="37"/>
      <c r="I7" s="15">
        <f t="shared" si="3"/>
        <v>95</v>
      </c>
      <c r="L7" s="67" t="s">
        <v>29</v>
      </c>
      <c r="M7" s="27">
        <v>88.242668483391029</v>
      </c>
      <c r="N7" s="61">
        <v>0.05</v>
      </c>
      <c r="O7" s="27">
        <f t="shared" si="4"/>
        <v>83.830535059221475</v>
      </c>
      <c r="P7" s="27">
        <v>0</v>
      </c>
      <c r="Q7" s="61">
        <f t="shared" si="5"/>
        <v>0</v>
      </c>
      <c r="R7" s="27">
        <f t="shared" si="6"/>
        <v>83.830535059221475</v>
      </c>
      <c r="S7" s="27">
        <v>138.12</v>
      </c>
    </row>
    <row r="8" spans="1:19">
      <c r="B8" s="66">
        <v>3</v>
      </c>
      <c r="C8" s="11">
        <v>39662</v>
      </c>
      <c r="D8" s="12">
        <v>12</v>
      </c>
      <c r="E8" s="13">
        <f t="shared" si="0"/>
        <v>2.8853901452235107</v>
      </c>
      <c r="F8" s="14">
        <f t="shared" si="1"/>
        <v>0</v>
      </c>
      <c r="G8" s="14">
        <f t="shared" si="2"/>
        <v>2.7411206379623354</v>
      </c>
      <c r="H8" s="37"/>
      <c r="I8" s="15">
        <f t="shared" si="3"/>
        <v>95</v>
      </c>
      <c r="L8" s="68" t="s">
        <v>30</v>
      </c>
      <c r="M8" s="27">
        <v>33.21084057152261</v>
      </c>
      <c r="N8" s="61">
        <v>0.05</v>
      </c>
      <c r="O8" s="27">
        <f t="shared" si="4"/>
        <v>31.550298542946479</v>
      </c>
      <c r="P8" s="27">
        <v>0</v>
      </c>
      <c r="Q8" s="61">
        <f t="shared" si="5"/>
        <v>0</v>
      </c>
      <c r="R8" s="27">
        <f t="shared" si="6"/>
        <v>31.550298542946479</v>
      </c>
      <c r="S8" s="27">
        <v>138.12</v>
      </c>
    </row>
    <row r="9" spans="1:19">
      <c r="B9" s="66">
        <v>4</v>
      </c>
      <c r="C9" s="65">
        <v>39678</v>
      </c>
      <c r="D9" s="12">
        <v>6</v>
      </c>
      <c r="E9" s="13">
        <f t="shared" si="0"/>
        <v>2.0124781715733553</v>
      </c>
      <c r="F9" s="14">
        <f t="shared" si="1"/>
        <v>0</v>
      </c>
      <c r="G9" s="14">
        <f t="shared" si="2"/>
        <v>1.9118542629946873</v>
      </c>
      <c r="H9" s="37"/>
      <c r="I9" s="15">
        <f t="shared" si="3"/>
        <v>94.999999999999986</v>
      </c>
      <c r="L9" s="67" t="s">
        <v>31</v>
      </c>
      <c r="M9" s="27">
        <v>23.163623754809318</v>
      </c>
      <c r="N9" s="61">
        <v>0.05</v>
      </c>
      <c r="O9" s="27">
        <f t="shared" si="4"/>
        <v>22.005442567068851</v>
      </c>
      <c r="P9" s="27">
        <v>0</v>
      </c>
      <c r="Q9" s="61">
        <f t="shared" si="5"/>
        <v>0</v>
      </c>
      <c r="R9" s="27">
        <f t="shared" si="6"/>
        <v>22.005442567068851</v>
      </c>
      <c r="S9" s="27">
        <v>138.12</v>
      </c>
    </row>
    <row r="10" spans="1:19">
      <c r="B10" s="66">
        <v>5</v>
      </c>
      <c r="C10" s="65">
        <v>39684</v>
      </c>
      <c r="D10" s="12">
        <v>6</v>
      </c>
      <c r="E10" s="13">
        <f t="shared" si="0"/>
        <v>1.0595246039558286</v>
      </c>
      <c r="F10" s="14">
        <f t="shared" si="1"/>
        <v>0</v>
      </c>
      <c r="G10" s="14">
        <f t="shared" si="2"/>
        <v>1.0065483737580372</v>
      </c>
      <c r="H10" s="37"/>
      <c r="I10" s="15">
        <f t="shared" si="3"/>
        <v>95</v>
      </c>
      <c r="L10" s="67" t="s">
        <v>32</v>
      </c>
      <c r="M10" s="27">
        <v>12.195128191531587</v>
      </c>
      <c r="N10" s="61">
        <v>0.05</v>
      </c>
      <c r="O10" s="27">
        <f t="shared" si="4"/>
        <v>11.585371781955008</v>
      </c>
      <c r="P10" s="27">
        <v>0</v>
      </c>
      <c r="Q10" s="61">
        <f t="shared" si="5"/>
        <v>0</v>
      </c>
      <c r="R10" s="27">
        <f t="shared" si="6"/>
        <v>11.585371781955008</v>
      </c>
      <c r="S10" s="27">
        <v>138.12</v>
      </c>
    </row>
    <row r="11" spans="1:19">
      <c r="B11" s="66">
        <v>6</v>
      </c>
      <c r="C11" s="11">
        <v>39690</v>
      </c>
      <c r="D11" s="12">
        <v>20</v>
      </c>
      <c r="E11" s="13">
        <f t="shared" si="0"/>
        <v>4.4254576033012354</v>
      </c>
      <c r="F11" s="14">
        <f t="shared" si="1"/>
        <v>0</v>
      </c>
      <c r="G11" s="14">
        <f t="shared" si="2"/>
        <v>4.2041847231361729</v>
      </c>
      <c r="H11" s="37"/>
      <c r="I11" s="15">
        <f t="shared" si="3"/>
        <v>94.999999999999986</v>
      </c>
      <c r="L11" s="68" t="s">
        <v>33</v>
      </c>
      <c r="M11" s="27">
        <v>50.93701701399722</v>
      </c>
      <c r="N11" s="61">
        <v>0.05</v>
      </c>
      <c r="O11" s="27">
        <f t="shared" si="4"/>
        <v>48.390166163297359</v>
      </c>
      <c r="P11" s="27">
        <v>0</v>
      </c>
      <c r="Q11" s="61">
        <f t="shared" si="5"/>
        <v>0</v>
      </c>
      <c r="R11" s="27">
        <f t="shared" si="6"/>
        <v>48.390166163297359</v>
      </c>
      <c r="S11" s="27">
        <v>138.12</v>
      </c>
    </row>
    <row r="12" spans="1:19">
      <c r="B12" s="66">
        <v>7</v>
      </c>
      <c r="C12" s="11">
        <v>39711</v>
      </c>
      <c r="D12" s="12">
        <v>6</v>
      </c>
      <c r="E12" s="13">
        <f t="shared" si="0"/>
        <v>1.3802242349483473</v>
      </c>
      <c r="F12" s="14">
        <f t="shared" si="1"/>
        <v>0</v>
      </c>
      <c r="G12" s="14">
        <f t="shared" si="2"/>
        <v>1.31121302320093</v>
      </c>
      <c r="H12" s="37"/>
      <c r="I12" s="15">
        <f t="shared" si="3"/>
        <v>95</v>
      </c>
      <c r="L12" s="68" t="s">
        <v>34</v>
      </c>
      <c r="M12" s="27">
        <v>15.886380944255478</v>
      </c>
      <c r="N12" s="61">
        <v>0.05</v>
      </c>
      <c r="O12" s="27">
        <f t="shared" si="4"/>
        <v>15.092061897042704</v>
      </c>
      <c r="P12" s="27">
        <v>0</v>
      </c>
      <c r="Q12" s="61">
        <f t="shared" si="5"/>
        <v>0</v>
      </c>
      <c r="R12" s="27">
        <f t="shared" si="6"/>
        <v>15.092061897042704</v>
      </c>
      <c r="S12" s="27">
        <v>138.12</v>
      </c>
    </row>
    <row r="13" spans="1:19" ht="15.75" thickBot="1">
      <c r="B13" s="80" t="s">
        <v>9</v>
      </c>
      <c r="C13" s="81" t="s">
        <v>10</v>
      </c>
      <c r="D13" s="82">
        <f>SUM(D6:D12)</f>
        <v>101</v>
      </c>
      <c r="E13" s="83">
        <f>SUM(E6:E12)</f>
        <v>22.304701995939517</v>
      </c>
      <c r="F13" s="83">
        <f>SUM(F6:F12)</f>
        <v>0</v>
      </c>
      <c r="G13" s="83">
        <f>SUM(G6:G12)</f>
        <v>21.189466896142541</v>
      </c>
      <c r="H13" s="83">
        <f>SUM(H6:H12)</f>
        <v>0</v>
      </c>
      <c r="I13" s="84" t="s">
        <v>10</v>
      </c>
    </row>
  </sheetData>
  <mergeCells count="1">
    <mergeCell ref="B5:I5"/>
  </mergeCells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S7"/>
  <sheetViews>
    <sheetView workbookViewId="0">
      <selection activeCell="B10" sqref="B10"/>
    </sheetView>
  </sheetViews>
  <sheetFormatPr defaultRowHeight="15"/>
  <cols>
    <col min="2" max="2" width="16.28515625" bestFit="1" customWidth="1"/>
    <col min="7" max="7" width="11.7109375" customWidth="1"/>
    <col min="8" max="8" width="11.85546875" customWidth="1"/>
    <col min="12" max="12" width="15.8554687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36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43</v>
      </c>
    </row>
    <row r="5" spans="1:19" ht="15.75" thickBot="1">
      <c r="B5" s="85">
        <v>2008</v>
      </c>
      <c r="C5" s="86"/>
      <c r="D5" s="86"/>
      <c r="E5" s="86"/>
      <c r="F5" s="86"/>
      <c r="G5" s="86"/>
      <c r="H5" s="86"/>
      <c r="I5" s="87"/>
    </row>
    <row r="6" spans="1:19" ht="15.75" thickTop="1">
      <c r="B6" s="66">
        <v>1</v>
      </c>
      <c r="C6" s="64">
        <v>39748</v>
      </c>
      <c r="D6" s="12">
        <v>11</v>
      </c>
      <c r="E6" s="13">
        <f>M6/S6*12</f>
        <v>3.1618233083399989</v>
      </c>
      <c r="F6" s="14">
        <f>P6/S6*12</f>
        <v>0</v>
      </c>
      <c r="G6" s="14">
        <f>R6/S6*12</f>
        <v>3.0037321429229991</v>
      </c>
      <c r="H6" s="37"/>
      <c r="I6" s="15">
        <f>(O6/S6*12-H6-F6)/E6*100</f>
        <v>95</v>
      </c>
      <c r="L6" s="67" t="s">
        <v>42</v>
      </c>
      <c r="M6" s="27">
        <v>29.897674233111641</v>
      </c>
      <c r="N6" s="61">
        <v>0.05</v>
      </c>
      <c r="O6" s="27">
        <f>M6-(M6*N6)</f>
        <v>28.402790521456058</v>
      </c>
      <c r="P6" s="27">
        <v>0</v>
      </c>
      <c r="Q6" s="61">
        <f>P6/O6</f>
        <v>0</v>
      </c>
      <c r="R6" s="27">
        <f>O6-P6</f>
        <v>28.402790521456058</v>
      </c>
      <c r="S6" s="27">
        <v>113.47</v>
      </c>
    </row>
    <row r="7" spans="1:19" ht="15.75" thickBot="1">
      <c r="B7" s="80" t="s">
        <v>9</v>
      </c>
      <c r="C7" s="81" t="s">
        <v>10</v>
      </c>
      <c r="D7" s="82">
        <f>SUM(D6:D6)</f>
        <v>11</v>
      </c>
      <c r="E7" s="83">
        <f>SUM(E6:E6)</f>
        <v>3.1618233083399989</v>
      </c>
      <c r="F7" s="83">
        <f>SUM(F6:F6)</f>
        <v>0</v>
      </c>
      <c r="G7" s="83">
        <f>SUM(G6:G6)</f>
        <v>3.0037321429229991</v>
      </c>
      <c r="H7" s="83">
        <f>SUM(H6:H6)</f>
        <v>0</v>
      </c>
      <c r="I7" s="84" t="s">
        <v>10</v>
      </c>
    </row>
  </sheetData>
  <mergeCells count="1">
    <mergeCell ref="B5:I5"/>
  </mergeCells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S41"/>
  <sheetViews>
    <sheetView tabSelected="1" topLeftCell="A4" workbookViewId="0">
      <selection activeCell="B46" sqref="B46"/>
    </sheetView>
  </sheetViews>
  <sheetFormatPr defaultRowHeight="15"/>
  <cols>
    <col min="2" max="2" width="16.28515625" bestFit="1" customWidth="1"/>
    <col min="3" max="3" width="12.85546875" customWidth="1"/>
    <col min="7" max="7" width="11.5703125" customWidth="1"/>
    <col min="8" max="8" width="12.140625" customWidth="1"/>
    <col min="12" max="12" width="15.710937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37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75</v>
      </c>
    </row>
    <row r="5" spans="1:19" ht="15.75" thickBot="1">
      <c r="B5" s="85">
        <v>2005</v>
      </c>
      <c r="C5" s="88"/>
      <c r="D5" s="86"/>
      <c r="E5" s="86"/>
      <c r="F5" s="86"/>
      <c r="G5" s="86"/>
      <c r="H5" s="86"/>
      <c r="I5" s="87"/>
      <c r="J5" s="9"/>
    </row>
    <row r="6" spans="1:19" ht="15.75" thickTop="1">
      <c r="B6" s="62">
        <v>1</v>
      </c>
      <c r="C6" s="64">
        <v>38452</v>
      </c>
      <c r="D6" s="71">
        <v>3</v>
      </c>
      <c r="E6" s="13">
        <f>M6/S6*12</f>
        <v>1.7269293038316242</v>
      </c>
      <c r="F6" s="14">
        <f>P6/S6*12</f>
        <v>0</v>
      </c>
      <c r="G6" s="14">
        <f t="shared" ref="G6:G15" si="0">R6/S6*12</f>
        <v>1.640582838640043</v>
      </c>
      <c r="H6" s="14"/>
      <c r="I6" s="15">
        <f t="shared" ref="I6:I15" si="1">(O6/S6*12-H6-F6)/E6*100</f>
        <v>95</v>
      </c>
      <c r="L6" s="67" t="s">
        <v>44</v>
      </c>
      <c r="M6" s="27">
        <v>8</v>
      </c>
      <c r="N6" s="61">
        <v>0.05</v>
      </c>
      <c r="O6" s="27">
        <f t="shared" ref="O6:O15" si="2">M6-(M6*N6)</f>
        <v>7.6</v>
      </c>
      <c r="P6" s="27">
        <v>0</v>
      </c>
      <c r="Q6" s="61">
        <f t="shared" ref="Q6:Q15" si="3">P6/O6</f>
        <v>0</v>
      </c>
      <c r="R6" s="27">
        <f t="shared" ref="R6:R15" si="4">O6-P6</f>
        <v>7.6</v>
      </c>
      <c r="S6" s="27">
        <v>55.59</v>
      </c>
    </row>
    <row r="7" spans="1:19">
      <c r="B7" s="62">
        <v>2</v>
      </c>
      <c r="C7" s="65">
        <v>38462</v>
      </c>
      <c r="D7" s="71">
        <v>3</v>
      </c>
      <c r="E7" s="13">
        <f t="shared" ref="E7:E15" si="5">M7/S7*12</f>
        <v>1.8175930922827845</v>
      </c>
      <c r="F7" s="14">
        <f t="shared" ref="F7:F15" si="6">P7/S7*12</f>
        <v>0</v>
      </c>
      <c r="G7" s="14">
        <f t="shared" si="0"/>
        <v>1.726713437668645</v>
      </c>
      <c r="H7" s="14"/>
      <c r="I7" s="15">
        <f t="shared" si="1"/>
        <v>94.999999999999986</v>
      </c>
      <c r="J7" s="16"/>
      <c r="L7" s="67" t="s">
        <v>45</v>
      </c>
      <c r="M7" s="27">
        <v>8.42</v>
      </c>
      <c r="N7" s="61">
        <v>0.05</v>
      </c>
      <c r="O7" s="27">
        <f t="shared" si="2"/>
        <v>7.9989999999999997</v>
      </c>
      <c r="P7" s="27">
        <v>0</v>
      </c>
      <c r="Q7" s="61">
        <f t="shared" si="3"/>
        <v>0</v>
      </c>
      <c r="R7" s="27">
        <f t="shared" si="4"/>
        <v>7.9989999999999997</v>
      </c>
      <c r="S7" s="27">
        <v>55.59</v>
      </c>
    </row>
    <row r="8" spans="1:19">
      <c r="B8" s="62">
        <v>3</v>
      </c>
      <c r="C8" s="65">
        <v>38469</v>
      </c>
      <c r="D8" s="71">
        <v>3</v>
      </c>
      <c r="E8" s="13">
        <f t="shared" si="5"/>
        <v>1.7463572584997302</v>
      </c>
      <c r="F8" s="14">
        <f t="shared" si="6"/>
        <v>0</v>
      </c>
      <c r="G8" s="14">
        <f t="shared" si="0"/>
        <v>1.6590393955747436</v>
      </c>
      <c r="H8" s="14"/>
      <c r="I8" s="15">
        <f t="shared" si="1"/>
        <v>95</v>
      </c>
      <c r="L8" s="67" t="s">
        <v>46</v>
      </c>
      <c r="M8" s="28">
        <v>8.09</v>
      </c>
      <c r="N8" s="61">
        <v>0.05</v>
      </c>
      <c r="O8" s="27">
        <f t="shared" si="2"/>
        <v>7.6855000000000002</v>
      </c>
      <c r="P8" s="27">
        <v>0</v>
      </c>
      <c r="Q8" s="61">
        <f t="shared" si="3"/>
        <v>0</v>
      </c>
      <c r="R8" s="27">
        <f t="shared" si="4"/>
        <v>7.6855000000000002</v>
      </c>
      <c r="S8" s="27">
        <v>55.59</v>
      </c>
    </row>
    <row r="9" spans="1:19">
      <c r="B9" s="62">
        <v>4</v>
      </c>
      <c r="C9" s="65">
        <v>38475</v>
      </c>
      <c r="D9" s="71">
        <v>3</v>
      </c>
      <c r="E9" s="13">
        <f t="shared" si="5"/>
        <v>1.7636265515380463</v>
      </c>
      <c r="F9" s="14">
        <f t="shared" si="6"/>
        <v>0</v>
      </c>
      <c r="G9" s="14">
        <f t="shared" si="0"/>
        <v>1.6754452239611439</v>
      </c>
      <c r="H9" s="14"/>
      <c r="I9" s="15">
        <f t="shared" si="1"/>
        <v>95</v>
      </c>
      <c r="L9" s="67" t="s">
        <v>47</v>
      </c>
      <c r="M9" s="28">
        <v>8.17</v>
      </c>
      <c r="N9" s="61">
        <v>0.05</v>
      </c>
      <c r="O9" s="27">
        <f t="shared" si="2"/>
        <v>7.7614999999999998</v>
      </c>
      <c r="P9" s="27">
        <v>0</v>
      </c>
      <c r="Q9" s="61">
        <f t="shared" si="3"/>
        <v>0</v>
      </c>
      <c r="R9" s="27">
        <f t="shared" si="4"/>
        <v>7.7614999999999998</v>
      </c>
      <c r="S9" s="27">
        <v>55.59</v>
      </c>
    </row>
    <row r="10" spans="1:19">
      <c r="B10" s="62">
        <v>5</v>
      </c>
      <c r="C10" s="65">
        <v>38484</v>
      </c>
      <c r="D10" s="71">
        <v>3</v>
      </c>
      <c r="E10" s="13">
        <f t="shared" si="5"/>
        <v>1.7528332433890985</v>
      </c>
      <c r="F10" s="14">
        <f t="shared" si="6"/>
        <v>0</v>
      </c>
      <c r="G10" s="14">
        <f t="shared" si="0"/>
        <v>1.6651915812196436</v>
      </c>
      <c r="H10" s="14"/>
      <c r="I10" s="15">
        <f t="shared" si="1"/>
        <v>95</v>
      </c>
      <c r="L10" s="67" t="s">
        <v>48</v>
      </c>
      <c r="M10" s="28">
        <v>8.1199999999999992</v>
      </c>
      <c r="N10" s="61">
        <v>0.05</v>
      </c>
      <c r="O10" s="27">
        <f t="shared" si="2"/>
        <v>7.7139999999999995</v>
      </c>
      <c r="P10" s="27">
        <v>0</v>
      </c>
      <c r="Q10" s="61">
        <f t="shared" si="3"/>
        <v>0</v>
      </c>
      <c r="R10" s="27">
        <f t="shared" si="4"/>
        <v>7.7139999999999995</v>
      </c>
      <c r="S10" s="27">
        <v>55.59</v>
      </c>
    </row>
    <row r="11" spans="1:19">
      <c r="B11" s="62">
        <v>6</v>
      </c>
      <c r="C11" s="11">
        <v>38490</v>
      </c>
      <c r="D11" s="71">
        <v>3</v>
      </c>
      <c r="E11" s="13">
        <f t="shared" si="5"/>
        <v>1.9471127900701564</v>
      </c>
      <c r="F11" s="14">
        <f t="shared" si="6"/>
        <v>0</v>
      </c>
      <c r="G11" s="14">
        <f t="shared" si="0"/>
        <v>1.8497571505666484</v>
      </c>
      <c r="H11" s="14"/>
      <c r="I11" s="15">
        <f t="shared" si="1"/>
        <v>95</v>
      </c>
      <c r="J11" s="4"/>
      <c r="L11" s="68" t="s">
        <v>49</v>
      </c>
      <c r="M11" s="27">
        <v>9.02</v>
      </c>
      <c r="N11" s="61">
        <v>0.05</v>
      </c>
      <c r="O11" s="27">
        <f t="shared" si="2"/>
        <v>8.5689999999999991</v>
      </c>
      <c r="P11" s="27">
        <v>0</v>
      </c>
      <c r="Q11" s="61">
        <f t="shared" si="3"/>
        <v>0</v>
      </c>
      <c r="R11" s="27">
        <f t="shared" si="4"/>
        <v>8.5689999999999991</v>
      </c>
      <c r="S11" s="27">
        <v>55.59</v>
      </c>
    </row>
    <row r="12" spans="1:19">
      <c r="B12" s="69">
        <v>7</v>
      </c>
      <c r="C12" s="11">
        <v>38500</v>
      </c>
      <c r="D12" s="71">
        <v>3</v>
      </c>
      <c r="E12" s="13">
        <f t="shared" si="5"/>
        <v>1.8650836481381541</v>
      </c>
      <c r="F12" s="14">
        <f t="shared" si="6"/>
        <v>0</v>
      </c>
      <c r="G12" s="14">
        <f t="shared" si="0"/>
        <v>1.7718294657312468</v>
      </c>
      <c r="H12" s="14"/>
      <c r="I12" s="15">
        <f t="shared" si="1"/>
        <v>95.000000000000014</v>
      </c>
      <c r="J12" s="9"/>
      <c r="L12" s="68" t="s">
        <v>50</v>
      </c>
      <c r="M12" s="28">
        <v>8.64</v>
      </c>
      <c r="N12" s="61">
        <v>0.05</v>
      </c>
      <c r="O12" s="27">
        <f t="shared" si="2"/>
        <v>8.2080000000000002</v>
      </c>
      <c r="P12" s="27">
        <v>0</v>
      </c>
      <c r="Q12" s="61">
        <f t="shared" si="3"/>
        <v>0</v>
      </c>
      <c r="R12" s="27">
        <f t="shared" si="4"/>
        <v>8.2080000000000002</v>
      </c>
      <c r="S12" s="27">
        <v>55.59</v>
      </c>
    </row>
    <row r="13" spans="1:19">
      <c r="A13" s="3"/>
      <c r="B13" s="70">
        <v>8</v>
      </c>
      <c r="C13" s="11">
        <v>38508</v>
      </c>
      <c r="D13" s="71">
        <v>4</v>
      </c>
      <c r="E13" s="13">
        <f t="shared" si="5"/>
        <v>2.5796006475984887</v>
      </c>
      <c r="F13" s="14">
        <f t="shared" si="6"/>
        <v>0</v>
      </c>
      <c r="G13" s="14">
        <f t="shared" si="0"/>
        <v>2.4506206152185639</v>
      </c>
      <c r="H13" s="14"/>
      <c r="I13" s="15">
        <f t="shared" si="1"/>
        <v>94.999999999999986</v>
      </c>
      <c r="J13" s="9"/>
      <c r="L13" s="68" t="s">
        <v>51</v>
      </c>
      <c r="M13" s="27">
        <v>11.95</v>
      </c>
      <c r="N13" s="61">
        <v>0.05</v>
      </c>
      <c r="O13" s="27">
        <f t="shared" si="2"/>
        <v>11.352499999999999</v>
      </c>
      <c r="P13" s="27">
        <v>0</v>
      </c>
      <c r="Q13" s="61">
        <f t="shared" si="3"/>
        <v>0</v>
      </c>
      <c r="R13" s="27">
        <f t="shared" si="4"/>
        <v>11.352499999999999</v>
      </c>
      <c r="S13" s="27">
        <v>55.59</v>
      </c>
    </row>
    <row r="14" spans="1:19">
      <c r="A14" s="3"/>
      <c r="B14" s="62">
        <v>9</v>
      </c>
      <c r="C14" s="11">
        <v>38518</v>
      </c>
      <c r="D14" s="71">
        <v>3</v>
      </c>
      <c r="E14" s="13">
        <f t="shared" si="5"/>
        <v>1.2520237452779277</v>
      </c>
      <c r="F14" s="14">
        <f t="shared" si="6"/>
        <v>0</v>
      </c>
      <c r="G14" s="14">
        <f t="shared" si="0"/>
        <v>1.1894225580140312</v>
      </c>
      <c r="H14" s="14"/>
      <c r="I14" s="15">
        <f t="shared" si="1"/>
        <v>94.999999999999986</v>
      </c>
      <c r="J14" s="9"/>
      <c r="L14" s="68" t="s">
        <v>52</v>
      </c>
      <c r="M14" s="27">
        <v>5.8</v>
      </c>
      <c r="N14" s="61">
        <v>0.05</v>
      </c>
      <c r="O14" s="27">
        <f t="shared" si="2"/>
        <v>5.51</v>
      </c>
      <c r="P14" s="27">
        <v>0</v>
      </c>
      <c r="Q14" s="61">
        <f t="shared" si="3"/>
        <v>0</v>
      </c>
      <c r="R14" s="27">
        <f t="shared" si="4"/>
        <v>5.51</v>
      </c>
      <c r="S14" s="27">
        <v>55.59</v>
      </c>
    </row>
    <row r="15" spans="1:19">
      <c r="A15" s="3"/>
      <c r="B15" s="62">
        <v>10</v>
      </c>
      <c r="C15" s="11">
        <v>38529</v>
      </c>
      <c r="D15" s="71">
        <v>3</v>
      </c>
      <c r="E15" s="13">
        <f t="shared" si="5"/>
        <v>1.2584997301672962</v>
      </c>
      <c r="F15" s="14">
        <f t="shared" si="6"/>
        <v>0</v>
      </c>
      <c r="G15" s="14">
        <f t="shared" si="0"/>
        <v>1.1955747436589315</v>
      </c>
      <c r="H15" s="14"/>
      <c r="I15" s="15">
        <f t="shared" si="1"/>
        <v>95</v>
      </c>
      <c r="J15" s="9"/>
      <c r="L15" s="73" t="s">
        <v>53</v>
      </c>
      <c r="M15" s="27">
        <v>5.83</v>
      </c>
      <c r="N15" s="61">
        <v>0.05</v>
      </c>
      <c r="O15" s="27">
        <f t="shared" si="2"/>
        <v>5.5385</v>
      </c>
      <c r="P15" s="27">
        <v>0</v>
      </c>
      <c r="Q15" s="61">
        <f t="shared" si="3"/>
        <v>0</v>
      </c>
      <c r="R15" s="27">
        <f t="shared" si="4"/>
        <v>5.5385</v>
      </c>
      <c r="S15" s="27">
        <v>55.59</v>
      </c>
    </row>
    <row r="16" spans="1:19" ht="15.75" thickBot="1">
      <c r="A16" s="3"/>
      <c r="B16" s="59" t="s">
        <v>17</v>
      </c>
      <c r="C16" s="30" t="s">
        <v>10</v>
      </c>
      <c r="D16" s="60">
        <f>SUM(D6:D15)</f>
        <v>31</v>
      </c>
      <c r="E16" s="31">
        <f>SUM(E6:E15)</f>
        <v>17.709660010793307</v>
      </c>
      <c r="F16" s="31">
        <f>SUM(F6:F15)</f>
        <v>0</v>
      </c>
      <c r="G16" s="31">
        <f>SUM(G6:G15)</f>
        <v>16.824177010253646</v>
      </c>
      <c r="H16" s="31">
        <f>SUM(H6:H15)</f>
        <v>0</v>
      </c>
      <c r="I16" s="32" t="s">
        <v>10</v>
      </c>
      <c r="J16" s="9"/>
    </row>
    <row r="17" spans="1:19" ht="16.5" thickBot="1">
      <c r="B17" s="89">
        <v>2006</v>
      </c>
      <c r="C17" s="90"/>
      <c r="D17" s="90"/>
      <c r="E17" s="90"/>
      <c r="F17" s="90"/>
      <c r="G17" s="90"/>
      <c r="H17" s="90"/>
      <c r="I17" s="91"/>
      <c r="J17" s="19"/>
    </row>
    <row r="18" spans="1:19" ht="16.5" thickTop="1">
      <c r="B18" s="63">
        <v>1</v>
      </c>
      <c r="C18" s="64">
        <v>38838</v>
      </c>
      <c r="D18" s="72">
        <v>3</v>
      </c>
      <c r="E18" s="13">
        <f t="shared" ref="E18:E26" si="7">M18/S18*12</f>
        <v>2.3199136535348082</v>
      </c>
      <c r="F18" s="23">
        <f t="shared" ref="F18:F26" si="8">P18/S18*12</f>
        <v>0</v>
      </c>
      <c r="G18" s="14">
        <f t="shared" ref="G18:G26" si="9">R18/S18*12</f>
        <v>2.2039179708580678</v>
      </c>
      <c r="H18" s="23"/>
      <c r="I18" s="15">
        <f t="shared" ref="I18:I26" si="10">(O18/S18*12-H18-F18)/E18*100</f>
        <v>95</v>
      </c>
      <c r="J18" s="19"/>
      <c r="L18" s="67" t="s">
        <v>54</v>
      </c>
      <c r="M18" s="27">
        <v>10.747</v>
      </c>
      <c r="N18" s="61">
        <v>0.05</v>
      </c>
      <c r="O18" s="27">
        <f t="shared" ref="O18:O26" si="11">M18-(M18*N18)</f>
        <v>10.20965</v>
      </c>
      <c r="P18" s="27">
        <v>0</v>
      </c>
      <c r="Q18" s="61">
        <f t="shared" ref="Q18:Q26" si="12">P18/O18</f>
        <v>0</v>
      </c>
      <c r="R18" s="27">
        <f t="shared" ref="R18:R26" si="13">O18-P18</f>
        <v>10.20965</v>
      </c>
      <c r="S18" s="27">
        <v>55.59</v>
      </c>
    </row>
    <row r="19" spans="1:19">
      <c r="B19" s="62">
        <v>2</v>
      </c>
      <c r="C19" s="65">
        <v>38853</v>
      </c>
      <c r="D19" s="71">
        <v>4</v>
      </c>
      <c r="E19" s="13">
        <f t="shared" si="7"/>
        <v>1.7165677280086347</v>
      </c>
      <c r="F19" s="14">
        <f t="shared" si="8"/>
        <v>0</v>
      </c>
      <c r="G19" s="14">
        <f t="shared" si="9"/>
        <v>1.6307393416082028</v>
      </c>
      <c r="H19" s="14"/>
      <c r="I19" s="15">
        <f t="shared" si="10"/>
        <v>95</v>
      </c>
      <c r="J19" s="25"/>
      <c r="L19" s="67" t="s">
        <v>55</v>
      </c>
      <c r="M19" s="27">
        <v>7.952</v>
      </c>
      <c r="N19" s="61">
        <v>0.05</v>
      </c>
      <c r="O19" s="27">
        <f t="shared" si="11"/>
        <v>7.5544000000000002</v>
      </c>
      <c r="P19" s="27">
        <v>0</v>
      </c>
      <c r="Q19" s="61">
        <f t="shared" si="12"/>
        <v>0</v>
      </c>
      <c r="R19" s="27">
        <f t="shared" si="13"/>
        <v>7.5544000000000002</v>
      </c>
      <c r="S19" s="27">
        <v>55.59</v>
      </c>
    </row>
    <row r="20" spans="1:19">
      <c r="B20" s="62">
        <v>3</v>
      </c>
      <c r="C20" s="65">
        <v>38871</v>
      </c>
      <c r="D20" s="71">
        <v>3</v>
      </c>
      <c r="E20" s="13">
        <f t="shared" si="7"/>
        <v>2.1109552077711817</v>
      </c>
      <c r="F20" s="14">
        <f t="shared" si="8"/>
        <v>0</v>
      </c>
      <c r="G20" s="14">
        <f t="shared" si="9"/>
        <v>2.0054074473826229</v>
      </c>
      <c r="H20" s="14"/>
      <c r="I20" s="15">
        <f t="shared" si="10"/>
        <v>95</v>
      </c>
      <c r="J20" s="26"/>
      <c r="L20" s="67" t="s">
        <v>56</v>
      </c>
      <c r="M20" s="28">
        <v>9.7789999999999999</v>
      </c>
      <c r="N20" s="61">
        <v>0.05</v>
      </c>
      <c r="O20" s="27">
        <f t="shared" si="11"/>
        <v>9.2900500000000008</v>
      </c>
      <c r="P20" s="27">
        <v>0</v>
      </c>
      <c r="Q20" s="61">
        <f t="shared" si="12"/>
        <v>0</v>
      </c>
      <c r="R20" s="27">
        <f t="shared" si="13"/>
        <v>9.2900500000000008</v>
      </c>
      <c r="S20" s="27">
        <v>55.59</v>
      </c>
    </row>
    <row r="21" spans="1:19">
      <c r="A21" s="3"/>
      <c r="B21" s="62">
        <v>4</v>
      </c>
      <c r="C21" s="65">
        <v>38878</v>
      </c>
      <c r="D21" s="71">
        <v>3</v>
      </c>
      <c r="E21" s="13">
        <f t="shared" si="7"/>
        <v>1.3536967080410145</v>
      </c>
      <c r="F21" s="14">
        <f t="shared" si="8"/>
        <v>0</v>
      </c>
      <c r="G21" s="14">
        <f t="shared" si="9"/>
        <v>1.2860118726389638</v>
      </c>
      <c r="H21" s="14"/>
      <c r="I21" s="15">
        <f t="shared" si="10"/>
        <v>95</v>
      </c>
      <c r="J21" s="26"/>
      <c r="L21" s="67" t="s">
        <v>57</v>
      </c>
      <c r="M21" s="28">
        <v>6.2709999999999999</v>
      </c>
      <c r="N21" s="61">
        <v>0.05</v>
      </c>
      <c r="O21" s="27">
        <f t="shared" si="11"/>
        <v>5.9574499999999997</v>
      </c>
      <c r="P21" s="27">
        <v>0</v>
      </c>
      <c r="Q21" s="61">
        <f t="shared" si="12"/>
        <v>0</v>
      </c>
      <c r="R21" s="27">
        <f t="shared" si="13"/>
        <v>5.9574499999999997</v>
      </c>
      <c r="S21" s="27">
        <v>55.59</v>
      </c>
    </row>
    <row r="22" spans="1:19">
      <c r="B22" s="62">
        <v>5</v>
      </c>
      <c r="C22" s="65">
        <v>38882</v>
      </c>
      <c r="D22" s="71">
        <v>3</v>
      </c>
      <c r="E22" s="13">
        <f t="shared" si="7"/>
        <v>2.312790070156503</v>
      </c>
      <c r="F22" s="14">
        <f t="shared" si="8"/>
        <v>0</v>
      </c>
      <c r="G22" s="14">
        <f t="shared" si="9"/>
        <v>2.1971505666486779</v>
      </c>
      <c r="H22" s="14"/>
      <c r="I22" s="15">
        <f t="shared" si="10"/>
        <v>95</v>
      </c>
      <c r="J22" s="27"/>
      <c r="L22" s="67" t="s">
        <v>58</v>
      </c>
      <c r="M22" s="28">
        <v>10.714</v>
      </c>
      <c r="N22" s="61">
        <v>0.05</v>
      </c>
      <c r="O22" s="27">
        <f t="shared" si="11"/>
        <v>10.1783</v>
      </c>
      <c r="P22" s="27">
        <v>0</v>
      </c>
      <c r="Q22" s="61">
        <f t="shared" si="12"/>
        <v>0</v>
      </c>
      <c r="R22" s="27">
        <f t="shared" si="13"/>
        <v>10.1783</v>
      </c>
      <c r="S22" s="27">
        <v>55.59</v>
      </c>
    </row>
    <row r="23" spans="1:19">
      <c r="B23" s="62">
        <v>6</v>
      </c>
      <c r="C23" s="11">
        <v>38887</v>
      </c>
      <c r="D23" s="71">
        <v>3</v>
      </c>
      <c r="E23" s="13">
        <f t="shared" si="7"/>
        <v>2.173772261198057</v>
      </c>
      <c r="F23" s="14">
        <f t="shared" si="8"/>
        <v>0</v>
      </c>
      <c r="G23" s="14">
        <f t="shared" si="9"/>
        <v>2.0650836481381543</v>
      </c>
      <c r="H23" s="14"/>
      <c r="I23" s="15">
        <f t="shared" si="10"/>
        <v>95</v>
      </c>
      <c r="J23" s="27"/>
      <c r="L23" s="68" t="s">
        <v>59</v>
      </c>
      <c r="M23" s="27">
        <v>10.07</v>
      </c>
      <c r="N23" s="61">
        <v>0.05</v>
      </c>
      <c r="O23" s="27">
        <f t="shared" si="11"/>
        <v>9.5664999999999996</v>
      </c>
      <c r="P23" s="27">
        <v>0</v>
      </c>
      <c r="Q23" s="61">
        <f t="shared" si="12"/>
        <v>0</v>
      </c>
      <c r="R23" s="27">
        <f t="shared" si="13"/>
        <v>9.5664999999999996</v>
      </c>
      <c r="S23" s="27">
        <v>55.59</v>
      </c>
    </row>
    <row r="24" spans="1:19">
      <c r="B24" s="70">
        <v>7</v>
      </c>
      <c r="C24" s="11">
        <v>38896</v>
      </c>
      <c r="D24" s="71">
        <v>3</v>
      </c>
      <c r="E24" s="13">
        <f t="shared" si="7"/>
        <v>1.2546141392336752</v>
      </c>
      <c r="F24" s="14">
        <f t="shared" si="8"/>
        <v>0</v>
      </c>
      <c r="G24" s="14">
        <f t="shared" si="9"/>
        <v>1.1918834322719913</v>
      </c>
      <c r="H24" s="14"/>
      <c r="I24" s="15">
        <f t="shared" si="10"/>
        <v>95</v>
      </c>
      <c r="J24" s="28"/>
      <c r="L24" s="68" t="s">
        <v>60</v>
      </c>
      <c r="M24" s="28">
        <v>5.8120000000000003</v>
      </c>
      <c r="N24" s="61">
        <v>0.05</v>
      </c>
      <c r="O24" s="27">
        <f t="shared" si="11"/>
        <v>5.5213999999999999</v>
      </c>
      <c r="P24" s="27">
        <v>0</v>
      </c>
      <c r="Q24" s="61">
        <f t="shared" si="12"/>
        <v>0</v>
      </c>
      <c r="R24" s="27">
        <f t="shared" si="13"/>
        <v>5.5213999999999999</v>
      </c>
      <c r="S24" s="27">
        <v>55.59</v>
      </c>
    </row>
    <row r="25" spans="1:19">
      <c r="B25" s="70">
        <v>8</v>
      </c>
      <c r="C25" s="11">
        <v>38912</v>
      </c>
      <c r="D25" s="71">
        <v>2</v>
      </c>
      <c r="E25" s="13">
        <f t="shared" si="7"/>
        <v>1.3748515920129518</v>
      </c>
      <c r="F25" s="14">
        <f t="shared" si="8"/>
        <v>0</v>
      </c>
      <c r="G25" s="14">
        <f t="shared" si="9"/>
        <v>1.3061090124123043</v>
      </c>
      <c r="H25" s="14"/>
      <c r="I25" s="15">
        <f t="shared" si="10"/>
        <v>95</v>
      </c>
      <c r="J25" s="28"/>
      <c r="L25" s="68" t="s">
        <v>61</v>
      </c>
      <c r="M25" s="27">
        <v>6.3689999999999998</v>
      </c>
      <c r="N25" s="61">
        <v>0.05</v>
      </c>
      <c r="O25" s="27">
        <f t="shared" si="11"/>
        <v>6.0505499999999994</v>
      </c>
      <c r="P25" s="27">
        <v>0</v>
      </c>
      <c r="Q25" s="61">
        <f t="shared" si="12"/>
        <v>0</v>
      </c>
      <c r="R25" s="27">
        <f t="shared" si="13"/>
        <v>6.0505499999999994</v>
      </c>
      <c r="S25" s="27">
        <v>55.59</v>
      </c>
    </row>
    <row r="26" spans="1:19">
      <c r="B26" s="62">
        <v>9</v>
      </c>
      <c r="C26" s="11">
        <v>38921</v>
      </c>
      <c r="D26" s="71">
        <v>4</v>
      </c>
      <c r="E26" s="13">
        <f t="shared" si="7"/>
        <v>2.303291958985429</v>
      </c>
      <c r="F26" s="14">
        <f t="shared" si="8"/>
        <v>0</v>
      </c>
      <c r="G26" s="14">
        <f t="shared" si="9"/>
        <v>2.1881273610361576</v>
      </c>
      <c r="H26" s="14"/>
      <c r="I26" s="15">
        <f t="shared" si="10"/>
        <v>95</v>
      </c>
      <c r="J26" s="28"/>
      <c r="L26" s="68" t="s">
        <v>62</v>
      </c>
      <c r="M26" s="27">
        <v>10.67</v>
      </c>
      <c r="N26" s="61">
        <v>0.05</v>
      </c>
      <c r="O26" s="27">
        <f t="shared" si="11"/>
        <v>10.1365</v>
      </c>
      <c r="P26" s="27">
        <v>0</v>
      </c>
      <c r="Q26" s="61">
        <f t="shared" si="12"/>
        <v>0</v>
      </c>
      <c r="R26" s="27">
        <f t="shared" si="13"/>
        <v>10.1365</v>
      </c>
      <c r="S26" s="27">
        <v>55.59</v>
      </c>
    </row>
    <row r="27" spans="1:19" ht="15.75" thickBot="1">
      <c r="B27" s="29" t="s">
        <v>9</v>
      </c>
      <c r="C27" s="30" t="s">
        <v>10</v>
      </c>
      <c r="D27" s="60">
        <f>SUM(D18:D26)</f>
        <v>28</v>
      </c>
      <c r="E27" s="31">
        <f>SUM(E18:E26)</f>
        <v>16.920453318942254</v>
      </c>
      <c r="F27" s="31">
        <f>SUM(F18:F26)</f>
        <v>0</v>
      </c>
      <c r="G27" s="31">
        <f>SUM(G18:G26)</f>
        <v>16.074430652995144</v>
      </c>
      <c r="H27" s="31">
        <f>SUM(H18:H26)</f>
        <v>0</v>
      </c>
      <c r="I27" s="32" t="s">
        <v>10</v>
      </c>
      <c r="J27" s="28"/>
    </row>
    <row r="28" spans="1:19" ht="15.75" thickBot="1">
      <c r="B28" s="89">
        <v>2008</v>
      </c>
      <c r="C28" s="90"/>
      <c r="D28" s="90"/>
      <c r="E28" s="90"/>
      <c r="F28" s="90"/>
      <c r="G28" s="90"/>
      <c r="H28" s="90"/>
      <c r="I28" s="91"/>
    </row>
    <row r="29" spans="1:19" ht="15.75" thickTop="1">
      <c r="B29" s="66">
        <v>1</v>
      </c>
      <c r="C29" s="64">
        <v>39620</v>
      </c>
      <c r="D29" s="71">
        <v>3</v>
      </c>
      <c r="E29" s="13">
        <f t="shared" ref="E29:E36" si="14">M29/S29*12</f>
        <v>1.2388559093362115</v>
      </c>
      <c r="F29" s="14">
        <f t="shared" ref="F29:F36" si="15">P29/S29*12</f>
        <v>0</v>
      </c>
      <c r="G29" s="14">
        <f t="shared" ref="G29:G36" si="16">R29/S29*12</f>
        <v>1.1769131138694009</v>
      </c>
      <c r="H29" s="37"/>
      <c r="I29" s="15">
        <f t="shared" ref="I29:I40" si="17">(O29/S29*12-H29-F29)/E29*100</f>
        <v>95</v>
      </c>
      <c r="L29" s="67" t="s">
        <v>63</v>
      </c>
      <c r="M29" s="27">
        <v>5.7389999999999999</v>
      </c>
      <c r="N29" s="61">
        <v>0.05</v>
      </c>
      <c r="O29" s="27">
        <f>M29-(M29*N29)</f>
        <v>5.4520499999999998</v>
      </c>
      <c r="P29" s="27">
        <v>0</v>
      </c>
      <c r="Q29" s="61">
        <f t="shared" ref="Q29:Q40" si="18">P29/O29</f>
        <v>0</v>
      </c>
      <c r="R29" s="27">
        <f t="shared" ref="R29:R40" si="19">O29-P29</f>
        <v>5.4520499999999998</v>
      </c>
      <c r="S29" s="27">
        <v>55.59</v>
      </c>
    </row>
    <row r="30" spans="1:19">
      <c r="B30" s="66">
        <v>2</v>
      </c>
      <c r="C30" s="65">
        <v>39626</v>
      </c>
      <c r="D30" s="71">
        <v>2</v>
      </c>
      <c r="E30" s="13">
        <f t="shared" si="14"/>
        <v>1.3331894225580139</v>
      </c>
      <c r="F30" s="14">
        <f t="shared" si="15"/>
        <v>0</v>
      </c>
      <c r="G30" s="14">
        <f t="shared" si="16"/>
        <v>1.2665299514301134</v>
      </c>
      <c r="H30" s="37"/>
      <c r="I30" s="15">
        <f t="shared" si="17"/>
        <v>95.000000000000014</v>
      </c>
      <c r="L30" s="67" t="s">
        <v>64</v>
      </c>
      <c r="M30" s="27">
        <v>6.1760000000000002</v>
      </c>
      <c r="N30" s="61">
        <v>0.05</v>
      </c>
      <c r="O30" s="27">
        <f t="shared" ref="O30:O40" si="20">M30-(M30*N30)</f>
        <v>5.8672000000000004</v>
      </c>
      <c r="P30" s="27">
        <v>0</v>
      </c>
      <c r="Q30" s="61">
        <f t="shared" si="18"/>
        <v>0</v>
      </c>
      <c r="R30" s="27">
        <f t="shared" si="19"/>
        <v>5.8672000000000004</v>
      </c>
      <c r="S30" s="27">
        <v>55.59</v>
      </c>
    </row>
    <row r="31" spans="1:19">
      <c r="B31" s="66">
        <v>3</v>
      </c>
      <c r="C31" s="65">
        <v>39631</v>
      </c>
      <c r="D31" s="71">
        <v>3</v>
      </c>
      <c r="E31" s="13">
        <f t="shared" si="14"/>
        <v>1.1576902320561251</v>
      </c>
      <c r="F31" s="14">
        <f t="shared" si="15"/>
        <v>0</v>
      </c>
      <c r="G31" s="14">
        <f t="shared" si="16"/>
        <v>1.0998057204533187</v>
      </c>
      <c r="H31" s="37"/>
      <c r="I31" s="15">
        <f t="shared" si="17"/>
        <v>94.999999999999986</v>
      </c>
      <c r="L31" s="67" t="s">
        <v>65</v>
      </c>
      <c r="M31" s="28">
        <v>5.3630000000000004</v>
      </c>
      <c r="N31" s="61">
        <v>0.05</v>
      </c>
      <c r="O31" s="27">
        <f t="shared" si="20"/>
        <v>5.0948500000000001</v>
      </c>
      <c r="P31" s="27">
        <v>0</v>
      </c>
      <c r="Q31" s="61">
        <f t="shared" si="18"/>
        <v>0</v>
      </c>
      <c r="R31" s="27">
        <f t="shared" si="19"/>
        <v>5.0948500000000001</v>
      </c>
      <c r="S31" s="27">
        <v>55.59</v>
      </c>
    </row>
    <row r="32" spans="1:19">
      <c r="B32" s="66">
        <v>4</v>
      </c>
      <c r="C32" s="65">
        <v>39639</v>
      </c>
      <c r="D32" s="71">
        <v>4</v>
      </c>
      <c r="E32" s="13">
        <f t="shared" si="14"/>
        <v>1.0989746357258501</v>
      </c>
      <c r="F32" s="14">
        <f t="shared" si="15"/>
        <v>0</v>
      </c>
      <c r="G32" s="14">
        <f t="shared" si="16"/>
        <v>1.0440259039395574</v>
      </c>
      <c r="H32" s="37"/>
      <c r="I32" s="15">
        <f t="shared" si="17"/>
        <v>94.999999999999986</v>
      </c>
      <c r="L32" s="67" t="s">
        <v>66</v>
      </c>
      <c r="M32" s="28">
        <v>5.0910000000000002</v>
      </c>
      <c r="N32" s="61">
        <v>0.05</v>
      </c>
      <c r="O32" s="27">
        <f t="shared" si="20"/>
        <v>4.8364500000000001</v>
      </c>
      <c r="P32" s="27">
        <v>0</v>
      </c>
      <c r="Q32" s="61">
        <f t="shared" si="18"/>
        <v>0</v>
      </c>
      <c r="R32" s="27">
        <f t="shared" si="19"/>
        <v>4.8364500000000001</v>
      </c>
      <c r="S32" s="27">
        <v>55.59</v>
      </c>
    </row>
    <row r="33" spans="2:19">
      <c r="B33" s="66">
        <v>5</v>
      </c>
      <c r="C33" s="65">
        <v>39652</v>
      </c>
      <c r="D33" s="71">
        <v>4</v>
      </c>
      <c r="E33" s="13">
        <f t="shared" si="14"/>
        <v>0.9998920669185104</v>
      </c>
      <c r="F33" s="14">
        <f t="shared" si="15"/>
        <v>0</v>
      </c>
      <c r="G33" s="14">
        <f t="shared" si="16"/>
        <v>0.94989746357258487</v>
      </c>
      <c r="H33" s="37"/>
      <c r="I33" s="15">
        <f t="shared" si="17"/>
        <v>95</v>
      </c>
      <c r="L33" s="67" t="s">
        <v>67</v>
      </c>
      <c r="M33" s="28">
        <v>4.6319999999999997</v>
      </c>
      <c r="N33" s="61">
        <v>0.05</v>
      </c>
      <c r="O33" s="27">
        <f t="shared" si="20"/>
        <v>4.4003999999999994</v>
      </c>
      <c r="P33" s="27">
        <v>0</v>
      </c>
      <c r="Q33" s="61">
        <f t="shared" si="18"/>
        <v>0</v>
      </c>
      <c r="R33" s="27">
        <f t="shared" si="19"/>
        <v>4.4003999999999994</v>
      </c>
      <c r="S33" s="27">
        <v>55.59</v>
      </c>
    </row>
    <row r="34" spans="2:19">
      <c r="B34" s="66">
        <v>6</v>
      </c>
      <c r="C34" s="11">
        <v>39660</v>
      </c>
      <c r="D34" s="71">
        <v>8</v>
      </c>
      <c r="E34" s="13">
        <f t="shared" si="14"/>
        <v>2.9692390717754993</v>
      </c>
      <c r="F34" s="14">
        <f t="shared" si="15"/>
        <v>0</v>
      </c>
      <c r="G34" s="14">
        <f t="shared" si="16"/>
        <v>2.8207771181867241</v>
      </c>
      <c r="H34" s="37"/>
      <c r="I34" s="15">
        <f t="shared" si="17"/>
        <v>95</v>
      </c>
      <c r="L34" s="68" t="s">
        <v>68</v>
      </c>
      <c r="M34" s="27">
        <v>13.755000000000001</v>
      </c>
      <c r="N34" s="61">
        <v>0.05</v>
      </c>
      <c r="O34" s="27">
        <f t="shared" si="20"/>
        <v>13.067250000000001</v>
      </c>
      <c r="P34" s="27">
        <v>0</v>
      </c>
      <c r="Q34" s="61">
        <f t="shared" si="18"/>
        <v>0</v>
      </c>
      <c r="R34" s="27">
        <f t="shared" si="19"/>
        <v>13.067250000000001</v>
      </c>
      <c r="S34" s="27">
        <v>55.59</v>
      </c>
    </row>
    <row r="35" spans="2:19">
      <c r="B35" s="66">
        <v>7</v>
      </c>
      <c r="C35" s="11">
        <v>39668</v>
      </c>
      <c r="D35" s="71">
        <v>3</v>
      </c>
      <c r="E35" s="13">
        <f t="shared" si="14"/>
        <v>0.84360496492174841</v>
      </c>
      <c r="F35" s="14">
        <f t="shared" si="15"/>
        <v>0</v>
      </c>
      <c r="G35" s="14">
        <f t="shared" si="16"/>
        <v>0.80142471667566095</v>
      </c>
      <c r="H35" s="37"/>
      <c r="I35" s="15">
        <f t="shared" si="17"/>
        <v>95</v>
      </c>
      <c r="L35" s="68" t="s">
        <v>69</v>
      </c>
      <c r="M35" s="28">
        <v>3.9079999999999999</v>
      </c>
      <c r="N35" s="61">
        <v>0.05</v>
      </c>
      <c r="O35" s="27">
        <f t="shared" si="20"/>
        <v>3.7126000000000001</v>
      </c>
      <c r="P35" s="27">
        <v>0</v>
      </c>
      <c r="Q35" s="61">
        <f t="shared" si="18"/>
        <v>0</v>
      </c>
      <c r="R35" s="27">
        <f t="shared" si="19"/>
        <v>3.7126000000000001</v>
      </c>
      <c r="S35" s="27">
        <v>55.59</v>
      </c>
    </row>
    <row r="36" spans="2:19">
      <c r="B36" s="66">
        <v>8</v>
      </c>
      <c r="C36" s="11">
        <v>39681</v>
      </c>
      <c r="D36" s="71">
        <v>9</v>
      </c>
      <c r="E36" s="13">
        <f t="shared" si="14"/>
        <v>2.3035078251484076</v>
      </c>
      <c r="F36" s="14">
        <f t="shared" si="15"/>
        <v>0</v>
      </c>
      <c r="G36" s="14">
        <f t="shared" si="16"/>
        <v>2.1883324338909875</v>
      </c>
      <c r="H36" s="37"/>
      <c r="I36" s="15">
        <f t="shared" si="17"/>
        <v>95.000000000000014</v>
      </c>
      <c r="L36" s="68" t="s">
        <v>70</v>
      </c>
      <c r="M36" s="27">
        <v>10.670999999999999</v>
      </c>
      <c r="N36" s="61">
        <v>0.05</v>
      </c>
      <c r="O36" s="27">
        <f t="shared" si="20"/>
        <v>10.137449999999999</v>
      </c>
      <c r="P36" s="27">
        <v>0</v>
      </c>
      <c r="Q36" s="61">
        <f t="shared" si="18"/>
        <v>0</v>
      </c>
      <c r="R36" s="27">
        <f t="shared" si="19"/>
        <v>10.137449999999999</v>
      </c>
      <c r="S36" s="27">
        <v>55.59</v>
      </c>
    </row>
    <row r="37" spans="2:19">
      <c r="B37" s="66">
        <v>9</v>
      </c>
      <c r="C37" s="11">
        <v>39691</v>
      </c>
      <c r="D37" s="79">
        <v>2</v>
      </c>
      <c r="E37" s="13">
        <f>M37/S37*12</f>
        <v>0.84123043712898005</v>
      </c>
      <c r="F37" s="14">
        <f>P37/S37*12</f>
        <v>0</v>
      </c>
      <c r="G37" s="14">
        <f>R37/S37*12</f>
        <v>0.79916891527253098</v>
      </c>
      <c r="H37" s="37"/>
      <c r="I37" s="15">
        <f t="shared" si="17"/>
        <v>95</v>
      </c>
      <c r="L37" s="68" t="s">
        <v>71</v>
      </c>
      <c r="M37" s="27">
        <v>3.8970000000000002</v>
      </c>
      <c r="N37" s="61">
        <v>0.05</v>
      </c>
      <c r="O37" s="27">
        <f t="shared" si="20"/>
        <v>3.7021500000000001</v>
      </c>
      <c r="P37" s="27">
        <v>0</v>
      </c>
      <c r="Q37" s="61">
        <f t="shared" si="18"/>
        <v>0</v>
      </c>
      <c r="R37" s="27">
        <f t="shared" si="19"/>
        <v>3.7021500000000001</v>
      </c>
      <c r="S37" s="27">
        <v>55.59</v>
      </c>
    </row>
    <row r="38" spans="2:19">
      <c r="B38" s="66">
        <v>10</v>
      </c>
      <c r="C38" s="11">
        <v>39696</v>
      </c>
      <c r="D38" s="79">
        <v>3</v>
      </c>
      <c r="E38" s="13">
        <f>M38/S38*12</f>
        <v>1.1326497571505665</v>
      </c>
      <c r="F38" s="14">
        <f>P38/S38*12</f>
        <v>0</v>
      </c>
      <c r="G38" s="14">
        <f>R38/S38*12</f>
        <v>1.0760172692930383</v>
      </c>
      <c r="H38" s="37"/>
      <c r="I38" s="15">
        <f t="shared" si="17"/>
        <v>95.000000000000014</v>
      </c>
      <c r="L38" s="68" t="s">
        <v>72</v>
      </c>
      <c r="M38" s="27">
        <v>5.2469999999999999</v>
      </c>
      <c r="N38" s="61">
        <v>0.05</v>
      </c>
      <c r="O38" s="27">
        <f t="shared" si="20"/>
        <v>4.9846500000000002</v>
      </c>
      <c r="P38" s="27">
        <v>0</v>
      </c>
      <c r="Q38" s="61">
        <f t="shared" si="18"/>
        <v>0</v>
      </c>
      <c r="R38" s="27">
        <f t="shared" si="19"/>
        <v>4.9846500000000002</v>
      </c>
      <c r="S38" s="27">
        <v>55.59</v>
      </c>
    </row>
    <row r="39" spans="2:19">
      <c r="B39" s="66">
        <v>11</v>
      </c>
      <c r="C39" s="11">
        <v>39701</v>
      </c>
      <c r="D39" s="79">
        <v>3</v>
      </c>
      <c r="E39" s="13">
        <f>M39/S39*12</f>
        <v>1.4527792768483541</v>
      </c>
      <c r="F39" s="14">
        <f>P39/S39*12</f>
        <v>0</v>
      </c>
      <c r="G39" s="14">
        <f>R39/S39*12</f>
        <v>1.3801403130059362</v>
      </c>
      <c r="H39" s="37"/>
      <c r="I39" s="15">
        <f t="shared" si="17"/>
        <v>94.999999999999986</v>
      </c>
      <c r="L39" s="68" t="s">
        <v>73</v>
      </c>
      <c r="M39" s="27">
        <v>6.73</v>
      </c>
      <c r="N39" s="61">
        <v>0.05</v>
      </c>
      <c r="O39" s="27">
        <f t="shared" si="20"/>
        <v>6.3935000000000004</v>
      </c>
      <c r="P39" s="27">
        <v>0</v>
      </c>
      <c r="Q39" s="61">
        <f t="shared" si="18"/>
        <v>0</v>
      </c>
      <c r="R39" s="27">
        <f t="shared" si="19"/>
        <v>6.3935000000000004</v>
      </c>
      <c r="S39" s="27">
        <v>55.59</v>
      </c>
    </row>
    <row r="40" spans="2:19">
      <c r="B40" s="66">
        <v>12</v>
      </c>
      <c r="C40" s="11">
        <v>39705</v>
      </c>
      <c r="D40" s="79">
        <v>2</v>
      </c>
      <c r="E40" s="13">
        <f>M40/S40*12</f>
        <v>1.4722072315164598</v>
      </c>
      <c r="F40" s="14">
        <f>P40/S40*12</f>
        <v>0</v>
      </c>
      <c r="G40" s="14">
        <f>R40/S40*12</f>
        <v>1.3985968699406368</v>
      </c>
      <c r="H40" s="37"/>
      <c r="I40" s="15">
        <f t="shared" si="17"/>
        <v>95</v>
      </c>
      <c r="L40" s="68" t="s">
        <v>74</v>
      </c>
      <c r="M40" s="27">
        <v>6.82</v>
      </c>
      <c r="N40" s="61">
        <v>0.05</v>
      </c>
      <c r="O40" s="27">
        <f t="shared" si="20"/>
        <v>6.4790000000000001</v>
      </c>
      <c r="P40" s="27">
        <v>0</v>
      </c>
      <c r="Q40" s="61">
        <f t="shared" si="18"/>
        <v>0</v>
      </c>
      <c r="R40" s="27">
        <f t="shared" si="19"/>
        <v>6.4790000000000001</v>
      </c>
      <c r="S40" s="27">
        <v>55.59</v>
      </c>
    </row>
    <row r="41" spans="2:19" ht="15.75" thickBot="1">
      <c r="B41" s="80" t="s">
        <v>9</v>
      </c>
      <c r="C41" s="81" t="s">
        <v>10</v>
      </c>
      <c r="D41" s="82">
        <f>SUM(D29:D40)</f>
        <v>46</v>
      </c>
      <c r="E41" s="83">
        <f>SUM(E29:E40)</f>
        <v>16.843820831084727</v>
      </c>
      <c r="F41" s="83">
        <f>SUM(F29:F40)</f>
        <v>0</v>
      </c>
      <c r="G41" s="83">
        <f>SUM(G29:G40)</f>
        <v>16.00162978953049</v>
      </c>
      <c r="H41" s="83">
        <f>SUM(H29:H40)</f>
        <v>0</v>
      </c>
      <c r="I41" s="84" t="s">
        <v>10</v>
      </c>
    </row>
  </sheetData>
  <mergeCells count="3">
    <mergeCell ref="B5:I5"/>
    <mergeCell ref="B17:I17"/>
    <mergeCell ref="B28:I28"/>
  </mergeCells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1"/>
  <sheetViews>
    <sheetView zoomScaleNormal="100" workbookViewId="0">
      <selection activeCell="B15" sqref="B15"/>
    </sheetView>
  </sheetViews>
  <sheetFormatPr defaultRowHeight="15"/>
  <cols>
    <col min="2" max="2" width="16.28515625" bestFit="1" customWidth="1"/>
    <col min="7" max="7" width="12" customWidth="1"/>
    <col min="8" max="8" width="11.5703125" customWidth="1"/>
    <col min="12" max="12" width="14.570312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38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81</v>
      </c>
    </row>
    <row r="5" spans="1:19" ht="15.75" thickBot="1">
      <c r="B5" s="85">
        <v>2008</v>
      </c>
      <c r="C5" s="86"/>
      <c r="D5" s="86"/>
      <c r="E5" s="86"/>
      <c r="F5" s="86"/>
      <c r="G5" s="86"/>
      <c r="H5" s="86"/>
      <c r="I5" s="87"/>
    </row>
    <row r="6" spans="1:19" ht="15.75" thickTop="1">
      <c r="B6" s="39">
        <v>1</v>
      </c>
      <c r="C6" s="74">
        <v>39627</v>
      </c>
      <c r="D6" s="12">
        <v>11</v>
      </c>
      <c r="E6" s="13">
        <f>M6/S6*12</f>
        <v>4.4625409537677472</v>
      </c>
      <c r="F6" s="14">
        <f>P6/S6*12</f>
        <v>0</v>
      </c>
      <c r="G6" s="14">
        <f>R6/S6*12</f>
        <v>4.2394139060793599</v>
      </c>
      <c r="H6" s="37"/>
      <c r="I6" s="15">
        <f>(O6/S6*12-H6-F6)/E6*100</f>
        <v>95</v>
      </c>
      <c r="L6" s="67" t="s">
        <v>76</v>
      </c>
      <c r="M6" s="27">
        <v>20.431000000000001</v>
      </c>
      <c r="N6" s="61">
        <v>0.05</v>
      </c>
      <c r="O6" s="27">
        <f>M6-(M6*N6)</f>
        <v>19.40945</v>
      </c>
      <c r="P6" s="27">
        <v>0</v>
      </c>
      <c r="Q6" s="61">
        <f>P6/O6</f>
        <v>0</v>
      </c>
      <c r="R6" s="27">
        <f>O6-P6</f>
        <v>19.40945</v>
      </c>
      <c r="S6" s="27">
        <v>54.94</v>
      </c>
    </row>
    <row r="7" spans="1:19">
      <c r="B7" s="39">
        <v>2</v>
      </c>
      <c r="C7" s="74">
        <v>39637</v>
      </c>
      <c r="D7" s="12">
        <v>8</v>
      </c>
      <c r="E7" s="13">
        <f>M7/S7*12</f>
        <v>2.1333090644339281</v>
      </c>
      <c r="F7" s="14">
        <f>P7/S7*12</f>
        <v>0</v>
      </c>
      <c r="G7" s="14">
        <f>R7/S7*12</f>
        <v>2.0266436112122315</v>
      </c>
      <c r="H7" s="37"/>
      <c r="I7" s="15">
        <f>(O7/S7*12-H7-F7)/E7*100</f>
        <v>94.999999999999986</v>
      </c>
      <c r="L7" s="67" t="s">
        <v>77</v>
      </c>
      <c r="M7" s="27">
        <v>9.7669999999999995</v>
      </c>
      <c r="N7" s="61">
        <v>0.05</v>
      </c>
      <c r="O7" s="27">
        <f>M7-(M7*N7)</f>
        <v>9.278649999999999</v>
      </c>
      <c r="P7" s="27">
        <v>0</v>
      </c>
      <c r="Q7" s="61">
        <f>P7/O7</f>
        <v>0</v>
      </c>
      <c r="R7" s="27">
        <f>O7-P7</f>
        <v>9.278649999999999</v>
      </c>
      <c r="S7" s="27">
        <v>54.94</v>
      </c>
    </row>
    <row r="8" spans="1:19">
      <c r="B8" s="39">
        <v>3</v>
      </c>
      <c r="C8" s="74">
        <v>39644</v>
      </c>
      <c r="D8" s="12">
        <v>24</v>
      </c>
      <c r="E8" s="13">
        <f>M8/S8*12</f>
        <v>10.672661084819804</v>
      </c>
      <c r="F8" s="14">
        <f>P8/S8*12</f>
        <v>0</v>
      </c>
      <c r="G8" s="14">
        <f>R8/S8*12</f>
        <v>10.139028030578812</v>
      </c>
      <c r="H8" s="37"/>
      <c r="I8" s="15">
        <f>(O8/S8*12-H8-F8)/E8*100</f>
        <v>94.999999999999986</v>
      </c>
      <c r="L8" s="67" t="s">
        <v>78</v>
      </c>
      <c r="M8" s="28">
        <v>48.863</v>
      </c>
      <c r="N8" s="61">
        <v>0.05</v>
      </c>
      <c r="O8" s="27">
        <f>M8-(M8*N8)</f>
        <v>46.419849999999997</v>
      </c>
      <c r="P8" s="27">
        <v>0</v>
      </c>
      <c r="Q8" s="61">
        <f>P8/O8</f>
        <v>0</v>
      </c>
      <c r="R8" s="27">
        <f>O8-P8</f>
        <v>46.419849999999997</v>
      </c>
      <c r="S8" s="27">
        <v>54.94</v>
      </c>
    </row>
    <row r="9" spans="1:19">
      <c r="B9" s="39">
        <v>4</v>
      </c>
      <c r="C9" s="74">
        <v>39669</v>
      </c>
      <c r="D9" s="12">
        <v>10</v>
      </c>
      <c r="E9" s="13">
        <f>M9/S9*12</f>
        <v>1.6294139060793595</v>
      </c>
      <c r="F9" s="14">
        <f>P9/S9*12</f>
        <v>0</v>
      </c>
      <c r="G9" s="14">
        <f>R9/S9*12</f>
        <v>1.5479432107753912</v>
      </c>
      <c r="H9" s="37"/>
      <c r="I9" s="15">
        <f>(O9/S9*12-H9-F9)/E9*100</f>
        <v>94.999999999999972</v>
      </c>
      <c r="L9" s="67" t="s">
        <v>79</v>
      </c>
      <c r="M9" s="28">
        <v>7.46</v>
      </c>
      <c r="N9" s="61">
        <v>0.05</v>
      </c>
      <c r="O9" s="27">
        <f>M9-(M9*N9)</f>
        <v>7.0869999999999997</v>
      </c>
      <c r="P9" s="27">
        <v>0</v>
      </c>
      <c r="Q9" s="61">
        <f>P9/O9</f>
        <v>0</v>
      </c>
      <c r="R9" s="27">
        <f>O9-P9</f>
        <v>7.0869999999999997</v>
      </c>
      <c r="S9" s="27">
        <v>54.94</v>
      </c>
    </row>
    <row r="10" spans="1:19">
      <c r="B10" s="39">
        <v>5</v>
      </c>
      <c r="C10" s="74">
        <v>39698</v>
      </c>
      <c r="D10" s="12">
        <v>4</v>
      </c>
      <c r="E10" s="13">
        <f>M10/S10*12</f>
        <v>1.2882417182380779</v>
      </c>
      <c r="F10" s="14">
        <f>P10/S10*12</f>
        <v>0</v>
      </c>
      <c r="G10" s="14">
        <f>R10/S10*12</f>
        <v>1.2238296323261739</v>
      </c>
      <c r="H10" s="37"/>
      <c r="I10" s="15">
        <f>(O10/S10*12-H10-F10)/E10*100</f>
        <v>95</v>
      </c>
      <c r="L10" s="67" t="s">
        <v>80</v>
      </c>
      <c r="M10" s="28">
        <v>5.8979999999999997</v>
      </c>
      <c r="N10" s="61">
        <v>0.05</v>
      </c>
      <c r="O10" s="27">
        <f>M10-(M10*N10)</f>
        <v>5.6030999999999995</v>
      </c>
      <c r="P10" s="27">
        <v>0</v>
      </c>
      <c r="Q10" s="61">
        <f>P10/O10</f>
        <v>0</v>
      </c>
      <c r="R10" s="27">
        <f>O10-P10</f>
        <v>5.6030999999999995</v>
      </c>
      <c r="S10" s="27">
        <v>54.94</v>
      </c>
    </row>
    <row r="11" spans="1:19" ht="15.75" thickBot="1">
      <c r="B11" s="80" t="s">
        <v>9</v>
      </c>
      <c r="C11" s="81" t="s">
        <v>10</v>
      </c>
      <c r="D11" s="82">
        <f>SUM(D6:D10)</f>
        <v>57</v>
      </c>
      <c r="E11" s="83">
        <f>SUM(E6:E10)</f>
        <v>20.186166727338918</v>
      </c>
      <c r="F11" s="83">
        <f>SUM(F6:F10)</f>
        <v>0</v>
      </c>
      <c r="G11" s="83">
        <f>SUM(G6:G10)</f>
        <v>19.176858390971965</v>
      </c>
      <c r="H11" s="83">
        <f>SUM(H6:H10)</f>
        <v>0</v>
      </c>
      <c r="I11" s="84" t="s">
        <v>10</v>
      </c>
    </row>
  </sheetData>
  <mergeCells count="1">
    <mergeCell ref="B5:I5"/>
  </mergeCells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A4" sqref="A4"/>
    </sheetView>
  </sheetViews>
  <sheetFormatPr defaultRowHeight="15"/>
  <cols>
    <col min="2" max="2" width="16.28515625" bestFit="1" customWidth="1"/>
    <col min="3" max="3" width="10.85546875" customWidth="1"/>
    <col min="7" max="7" width="11.85546875" customWidth="1"/>
    <col min="8" max="8" width="12.140625" customWidth="1"/>
    <col min="12" max="12" width="13.4257812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39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83</v>
      </c>
    </row>
    <row r="5" spans="1:19" ht="15.75" thickBot="1">
      <c r="B5" s="85">
        <v>2008</v>
      </c>
      <c r="C5" s="86"/>
      <c r="D5" s="86"/>
      <c r="E5" s="86"/>
      <c r="F5" s="86"/>
      <c r="G5" s="86"/>
      <c r="H5" s="86"/>
      <c r="I5" s="87"/>
      <c r="L5" s="38"/>
    </row>
    <row r="6" spans="1:19" ht="15.75" thickTop="1">
      <c r="B6" s="66">
        <v>1</v>
      </c>
      <c r="C6" s="21">
        <v>39667</v>
      </c>
      <c r="D6" s="12">
        <v>3</v>
      </c>
      <c r="E6" s="13">
        <f>M6/S6*12</f>
        <v>2.5830703012912481</v>
      </c>
      <c r="F6" s="14">
        <f>P6/S6*12</f>
        <v>0</v>
      </c>
      <c r="G6" s="14">
        <f>R6/S6*12</f>
        <v>2.453916786226686</v>
      </c>
      <c r="H6" s="37"/>
      <c r="I6" s="15">
        <f>(O6/S6*12-H6-F6)/E6*100</f>
        <v>95</v>
      </c>
      <c r="L6" s="68" t="s">
        <v>82</v>
      </c>
      <c r="M6" s="27">
        <v>4.5010000000000003</v>
      </c>
      <c r="N6" s="61">
        <v>0.05</v>
      </c>
      <c r="O6" s="27">
        <f>M6-(M6*N6)</f>
        <v>4.2759499999999999</v>
      </c>
      <c r="P6" s="27">
        <v>0</v>
      </c>
      <c r="Q6" s="61">
        <f>P6/O6</f>
        <v>0</v>
      </c>
      <c r="R6" s="27">
        <f>O6-P6</f>
        <v>4.2759499999999999</v>
      </c>
      <c r="S6" s="27">
        <v>20.91</v>
      </c>
    </row>
    <row r="7" spans="1:19">
      <c r="B7" s="66">
        <v>2</v>
      </c>
      <c r="C7" s="11">
        <v>39696</v>
      </c>
      <c r="D7" s="12">
        <v>3</v>
      </c>
      <c r="E7" s="13">
        <f>M7/S7*12</f>
        <v>2.5733142037302725</v>
      </c>
      <c r="F7" s="14">
        <f>P7/S7*12</f>
        <v>0</v>
      </c>
      <c r="G7" s="14">
        <f>R7/S7*12</f>
        <v>2.4446484935437591</v>
      </c>
      <c r="H7" s="37"/>
      <c r="I7" s="15">
        <f>(O7/S7*12-H7-F7)/E7*100</f>
        <v>95</v>
      </c>
      <c r="L7" s="68" t="s">
        <v>72</v>
      </c>
      <c r="M7" s="27">
        <v>4.484</v>
      </c>
      <c r="N7" s="61">
        <v>0.05</v>
      </c>
      <c r="O7" s="27">
        <f>M7-(M7*N7)</f>
        <v>4.2598000000000003</v>
      </c>
      <c r="P7" s="27">
        <v>0</v>
      </c>
      <c r="Q7" s="61">
        <f>P7/O7</f>
        <v>0</v>
      </c>
      <c r="R7" s="27">
        <f>O7-P7</f>
        <v>4.2598000000000003</v>
      </c>
      <c r="S7" s="27">
        <v>20.91</v>
      </c>
    </row>
    <row r="8" spans="1:19" ht="15.75" thickBot="1">
      <c r="B8" s="80" t="s">
        <v>9</v>
      </c>
      <c r="C8" s="81" t="s">
        <v>10</v>
      </c>
      <c r="D8" s="82">
        <f>SUM(D6:D7)</f>
        <v>6</v>
      </c>
      <c r="E8" s="83">
        <f>SUM(E6:E7)</f>
        <v>5.1563845050215207</v>
      </c>
      <c r="F8" s="83">
        <f>SUM(F6:F7)</f>
        <v>0</v>
      </c>
      <c r="G8" s="83">
        <f>SUM(G6:G7)</f>
        <v>4.8985652797704446</v>
      </c>
      <c r="H8" s="83">
        <f>SUM(H6:H7)</f>
        <v>0</v>
      </c>
      <c r="I8" s="84" t="s">
        <v>10</v>
      </c>
    </row>
  </sheetData>
  <mergeCells count="1">
    <mergeCell ref="B5:I5"/>
  </mergeCells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4"/>
  <sheetViews>
    <sheetView topLeftCell="A10" workbookViewId="0">
      <selection activeCell="B18" sqref="B18"/>
    </sheetView>
  </sheetViews>
  <sheetFormatPr defaultRowHeight="15"/>
  <cols>
    <col min="2" max="2" width="16.28515625" bestFit="1" customWidth="1"/>
    <col min="3" max="3" width="12" customWidth="1"/>
    <col min="7" max="7" width="11.7109375" customWidth="1"/>
    <col min="8" max="8" width="11.5703125" customWidth="1"/>
    <col min="12" max="12" width="14.8554687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40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  <c r="L4" t="s">
        <v>91</v>
      </c>
    </row>
    <row r="5" spans="1:19" ht="15.75" thickBot="1">
      <c r="B5" s="85">
        <v>2008</v>
      </c>
      <c r="C5" s="86"/>
      <c r="D5" s="86"/>
      <c r="E5" s="86"/>
      <c r="F5" s="86"/>
      <c r="G5" s="86"/>
      <c r="H5" s="86"/>
      <c r="I5" s="87"/>
    </row>
    <row r="6" spans="1:19" ht="15.75" thickTop="1">
      <c r="B6" s="39">
        <v>1</v>
      </c>
      <c r="C6" s="78">
        <v>39617</v>
      </c>
      <c r="D6" s="12">
        <v>2</v>
      </c>
      <c r="E6" s="13">
        <f t="shared" ref="E6:E13" si="0">M6/S6*12</f>
        <v>0.89477280491971301</v>
      </c>
      <c r="F6" s="14">
        <f t="shared" ref="F6:F13" si="1">P6/S6*12</f>
        <v>0</v>
      </c>
      <c r="G6" s="14">
        <f t="shared" ref="G6:G13" si="2">R6/S6*12</f>
        <v>0.85003416467372739</v>
      </c>
      <c r="H6" s="37"/>
      <c r="I6" s="15">
        <f t="shared" ref="I6:I13" si="3">(O6/S6*12-H6-F6)/E6*100</f>
        <v>95</v>
      </c>
      <c r="L6" s="75" t="s">
        <v>84</v>
      </c>
      <c r="M6" s="27">
        <v>2.1825000000000001</v>
      </c>
      <c r="N6" s="61">
        <v>0.05</v>
      </c>
      <c r="O6" s="27">
        <f t="shared" ref="O6:O13" si="4">M6-(M6*N6)</f>
        <v>2.073375</v>
      </c>
      <c r="P6" s="27">
        <v>0</v>
      </c>
      <c r="Q6" s="61">
        <f t="shared" ref="Q6:Q13" si="5">P6/O6</f>
        <v>0</v>
      </c>
      <c r="R6" s="27">
        <f t="shared" ref="R6:R13" si="6">O6-P6</f>
        <v>2.073375</v>
      </c>
      <c r="S6" s="27">
        <v>29.27</v>
      </c>
    </row>
    <row r="7" spans="1:19">
      <c r="B7" s="39">
        <v>2</v>
      </c>
      <c r="C7" s="74">
        <v>39624</v>
      </c>
      <c r="D7" s="12">
        <v>3</v>
      </c>
      <c r="E7" s="13">
        <f t="shared" si="0"/>
        <v>1.4031431499829177</v>
      </c>
      <c r="F7" s="14">
        <f t="shared" si="1"/>
        <v>0</v>
      </c>
      <c r="G7" s="14">
        <f t="shared" si="2"/>
        <v>1.3329859924837719</v>
      </c>
      <c r="H7" s="37"/>
      <c r="I7" s="15">
        <f t="shared" si="3"/>
        <v>95</v>
      </c>
      <c r="L7" s="76" t="s">
        <v>85</v>
      </c>
      <c r="M7" s="27">
        <v>3.4224999999999999</v>
      </c>
      <c r="N7" s="61">
        <v>0.05</v>
      </c>
      <c r="O7" s="27">
        <f t="shared" si="4"/>
        <v>3.2513749999999999</v>
      </c>
      <c r="P7" s="27">
        <v>0</v>
      </c>
      <c r="Q7" s="61">
        <f t="shared" si="5"/>
        <v>0</v>
      </c>
      <c r="R7" s="27">
        <f t="shared" si="6"/>
        <v>3.2513749999999999</v>
      </c>
      <c r="S7" s="27">
        <v>29.27</v>
      </c>
    </row>
    <row r="8" spans="1:19">
      <c r="B8" s="39">
        <v>3</v>
      </c>
      <c r="C8" s="74">
        <v>39644</v>
      </c>
      <c r="D8" s="12">
        <v>3</v>
      </c>
      <c r="E8" s="13">
        <f t="shared" si="0"/>
        <v>1.0655961735565425</v>
      </c>
      <c r="F8" s="14">
        <f t="shared" si="1"/>
        <v>0</v>
      </c>
      <c r="G8" s="14">
        <f t="shared" si="2"/>
        <v>1.0123163648787155</v>
      </c>
      <c r="H8" s="37"/>
      <c r="I8" s="15">
        <f t="shared" si="3"/>
        <v>95</v>
      </c>
      <c r="L8" s="76" t="s">
        <v>86</v>
      </c>
      <c r="M8" s="28">
        <v>2.5991666666666666</v>
      </c>
      <c r="N8" s="61">
        <v>0.05</v>
      </c>
      <c r="O8" s="27">
        <f t="shared" si="4"/>
        <v>2.4692083333333334</v>
      </c>
      <c r="P8" s="27">
        <v>0</v>
      </c>
      <c r="Q8" s="61">
        <f t="shared" si="5"/>
        <v>0</v>
      </c>
      <c r="R8" s="27">
        <f t="shared" si="6"/>
        <v>2.4692083333333334</v>
      </c>
      <c r="S8" s="27">
        <v>29.27</v>
      </c>
    </row>
    <row r="9" spans="1:19">
      <c r="B9" s="39">
        <v>4</v>
      </c>
      <c r="C9" s="74">
        <v>39651</v>
      </c>
      <c r="D9" s="12">
        <v>2</v>
      </c>
      <c r="E9" s="13">
        <f t="shared" si="0"/>
        <v>1.0953194396993511</v>
      </c>
      <c r="F9" s="14">
        <f t="shared" si="1"/>
        <v>0</v>
      </c>
      <c r="G9" s="14">
        <f t="shared" si="2"/>
        <v>1.0405534677143835</v>
      </c>
      <c r="H9" s="37"/>
      <c r="I9" s="15">
        <f t="shared" si="3"/>
        <v>95</v>
      </c>
      <c r="L9" s="76" t="s">
        <v>87</v>
      </c>
      <c r="M9" s="28">
        <v>2.6716666666666669</v>
      </c>
      <c r="N9" s="61">
        <v>0.05</v>
      </c>
      <c r="O9" s="27">
        <f t="shared" si="4"/>
        <v>2.5380833333333337</v>
      </c>
      <c r="P9" s="27">
        <v>0</v>
      </c>
      <c r="Q9" s="61">
        <f t="shared" si="5"/>
        <v>0</v>
      </c>
      <c r="R9" s="27">
        <f t="shared" si="6"/>
        <v>2.5380833333333337</v>
      </c>
      <c r="S9" s="27">
        <v>29.27</v>
      </c>
    </row>
    <row r="10" spans="1:19">
      <c r="B10" s="39">
        <v>5</v>
      </c>
      <c r="C10" s="74">
        <v>39654</v>
      </c>
      <c r="D10" s="12">
        <v>3</v>
      </c>
      <c r="E10" s="13">
        <f t="shared" si="0"/>
        <v>1.298599248377178</v>
      </c>
      <c r="F10" s="14">
        <f t="shared" si="1"/>
        <v>0</v>
      </c>
      <c r="G10" s="14">
        <f t="shared" si="2"/>
        <v>1.2336692859583192</v>
      </c>
      <c r="H10" s="37"/>
      <c r="I10" s="15">
        <f t="shared" si="3"/>
        <v>95</v>
      </c>
      <c r="L10" s="76" t="s">
        <v>88</v>
      </c>
      <c r="M10" s="28">
        <v>3.1675</v>
      </c>
      <c r="N10" s="61">
        <v>0.05</v>
      </c>
      <c r="O10" s="27">
        <f t="shared" si="4"/>
        <v>3.009125</v>
      </c>
      <c r="P10" s="27">
        <v>0</v>
      </c>
      <c r="Q10" s="61">
        <f t="shared" si="5"/>
        <v>0</v>
      </c>
      <c r="R10" s="27">
        <f t="shared" si="6"/>
        <v>3.009125</v>
      </c>
      <c r="S10" s="27">
        <v>29.27</v>
      </c>
    </row>
    <row r="11" spans="1:19">
      <c r="B11" s="39">
        <v>6</v>
      </c>
      <c r="C11" s="74">
        <v>39666</v>
      </c>
      <c r="D11" s="12">
        <v>2</v>
      </c>
      <c r="E11" s="13">
        <f t="shared" si="0"/>
        <v>0.68295182781004449</v>
      </c>
      <c r="F11" s="14">
        <f t="shared" si="1"/>
        <v>0</v>
      </c>
      <c r="G11" s="14">
        <f t="shared" si="2"/>
        <v>0.64880423641954221</v>
      </c>
      <c r="H11" s="37"/>
      <c r="I11" s="15">
        <f t="shared" si="3"/>
        <v>95</v>
      </c>
      <c r="L11" s="76" t="s">
        <v>89</v>
      </c>
      <c r="M11" s="27">
        <v>1.6658333333333335</v>
      </c>
      <c r="N11" s="61">
        <v>0.05</v>
      </c>
      <c r="O11" s="27">
        <f t="shared" si="4"/>
        <v>1.5825416666666667</v>
      </c>
      <c r="P11" s="27">
        <v>0</v>
      </c>
      <c r="Q11" s="61">
        <f t="shared" si="5"/>
        <v>0</v>
      </c>
      <c r="R11" s="27">
        <f t="shared" si="6"/>
        <v>1.5825416666666667</v>
      </c>
      <c r="S11" s="27">
        <v>29.27</v>
      </c>
    </row>
    <row r="12" spans="1:19">
      <c r="B12" s="39">
        <v>7</v>
      </c>
      <c r="C12" s="74">
        <v>39669</v>
      </c>
      <c r="D12" s="12">
        <v>2</v>
      </c>
      <c r="E12" s="13">
        <f t="shared" si="0"/>
        <v>0.54014349162965491</v>
      </c>
      <c r="F12" s="14">
        <f t="shared" si="1"/>
        <v>0</v>
      </c>
      <c r="G12" s="14">
        <f t="shared" si="2"/>
        <v>0.5131363170481722</v>
      </c>
      <c r="H12" s="37"/>
      <c r="I12" s="15">
        <f t="shared" si="3"/>
        <v>95</v>
      </c>
      <c r="L12" s="76" t="s">
        <v>90</v>
      </c>
      <c r="M12" s="28">
        <v>1.3174999999999999</v>
      </c>
      <c r="N12" s="61">
        <v>0.05</v>
      </c>
      <c r="O12" s="27">
        <f t="shared" si="4"/>
        <v>1.251625</v>
      </c>
      <c r="P12" s="27">
        <v>0</v>
      </c>
      <c r="Q12" s="61">
        <f t="shared" si="5"/>
        <v>0</v>
      </c>
      <c r="R12" s="27">
        <f t="shared" si="6"/>
        <v>1.251625</v>
      </c>
      <c r="S12" s="27">
        <v>29.27</v>
      </c>
    </row>
    <row r="13" spans="1:19">
      <c r="B13" s="39">
        <v>8</v>
      </c>
      <c r="C13" s="74">
        <v>39757</v>
      </c>
      <c r="D13" s="12">
        <v>2</v>
      </c>
      <c r="E13" s="13">
        <f t="shared" si="0"/>
        <v>0.34506320464639562</v>
      </c>
      <c r="F13" s="14">
        <f t="shared" si="1"/>
        <v>0</v>
      </c>
      <c r="G13" s="14">
        <f t="shared" si="2"/>
        <v>0.32781004441407585</v>
      </c>
      <c r="H13" s="37"/>
      <c r="I13" s="15">
        <f t="shared" si="3"/>
        <v>95</v>
      </c>
      <c r="L13" s="77">
        <v>39757</v>
      </c>
      <c r="M13" s="27">
        <v>0.84166666666666667</v>
      </c>
      <c r="N13" s="61">
        <v>0.05</v>
      </c>
      <c r="O13" s="27">
        <f t="shared" si="4"/>
        <v>0.79958333333333331</v>
      </c>
      <c r="P13" s="27">
        <v>0</v>
      </c>
      <c r="Q13" s="61">
        <f t="shared" si="5"/>
        <v>0</v>
      </c>
      <c r="R13" s="27">
        <f t="shared" si="6"/>
        <v>0.79958333333333331</v>
      </c>
      <c r="S13" s="27">
        <v>29.27</v>
      </c>
    </row>
    <row r="14" spans="1:19" ht="15.75" thickBot="1">
      <c r="B14" s="80" t="s">
        <v>9</v>
      </c>
      <c r="C14" s="81" t="s">
        <v>10</v>
      </c>
      <c r="D14" s="82">
        <f>SUM(D6:D13)</f>
        <v>19</v>
      </c>
      <c r="E14" s="83">
        <f>SUM(E6:E13)</f>
        <v>7.3255893406217973</v>
      </c>
      <c r="F14" s="83">
        <f>SUM(F6:F13)</f>
        <v>0</v>
      </c>
      <c r="G14" s="83">
        <f>SUM(G6:G13)</f>
        <v>6.9593098735907066</v>
      </c>
      <c r="H14" s="83">
        <f>SUM(H6:H13)</f>
        <v>0</v>
      </c>
      <c r="I14" s="84" t="s">
        <v>10</v>
      </c>
    </row>
  </sheetData>
  <mergeCells count="1">
    <mergeCell ref="B5:I5"/>
  </mergeCells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S9"/>
  <sheetViews>
    <sheetView workbookViewId="0">
      <selection activeCell="A6" sqref="A6"/>
    </sheetView>
  </sheetViews>
  <sheetFormatPr defaultRowHeight="15"/>
  <cols>
    <col min="2" max="2" width="16.28515625" bestFit="1" customWidth="1"/>
    <col min="7" max="7" width="11.7109375" customWidth="1"/>
    <col min="8" max="8" width="11.85546875" customWidth="1"/>
    <col min="12" max="12" width="14.85546875" customWidth="1"/>
  </cols>
  <sheetData>
    <row r="1" spans="1:19">
      <c r="A1" s="1" t="s">
        <v>0</v>
      </c>
      <c r="B1" s="2"/>
    </row>
    <row r="2" spans="1:19">
      <c r="A2" s="1" t="s">
        <v>1</v>
      </c>
      <c r="B2" s="2" t="s">
        <v>41</v>
      </c>
    </row>
    <row r="3" spans="1:19" ht="15.75" thickBo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9" ht="46.5" thickBot="1">
      <c r="B4" s="5" t="s">
        <v>2</v>
      </c>
      <c r="C4" s="6" t="s">
        <v>3</v>
      </c>
      <c r="D4" s="7" t="s">
        <v>4</v>
      </c>
      <c r="E4" s="7" t="s">
        <v>5</v>
      </c>
      <c r="F4" s="7" t="s">
        <v>16</v>
      </c>
      <c r="G4" s="7" t="s">
        <v>6</v>
      </c>
      <c r="H4" s="7" t="s">
        <v>7</v>
      </c>
      <c r="I4" s="8" t="s">
        <v>8</v>
      </c>
      <c r="J4" s="9"/>
    </row>
    <row r="5" spans="1:19" ht="15.75" thickBot="1">
      <c r="B5" s="85">
        <v>2008</v>
      </c>
      <c r="C5" s="86"/>
      <c r="D5" s="86"/>
      <c r="E5" s="86"/>
      <c r="F5" s="86"/>
      <c r="G5" s="86"/>
      <c r="H5" s="86"/>
      <c r="I5" s="87"/>
    </row>
    <row r="6" spans="1:19" ht="15.75" thickTop="1">
      <c r="B6" s="39">
        <v>1</v>
      </c>
      <c r="C6" s="78">
        <v>39617</v>
      </c>
      <c r="D6" s="12">
        <v>2</v>
      </c>
      <c r="E6" s="13">
        <f>M6/S6*12</f>
        <v>0.53296891014690817</v>
      </c>
      <c r="F6" s="14">
        <f>P6/S6*12</f>
        <v>0</v>
      </c>
      <c r="G6" s="14">
        <f>R6/S6*12</f>
        <v>0.50632046463956271</v>
      </c>
      <c r="H6" s="37"/>
      <c r="I6" s="15">
        <f>(O6/S6*12-H6-F6)/E6*100</f>
        <v>94.999999999999986</v>
      </c>
      <c r="L6" s="75" t="s">
        <v>84</v>
      </c>
      <c r="M6" s="27">
        <v>1.3</v>
      </c>
      <c r="N6" s="61">
        <v>0.05</v>
      </c>
      <c r="O6" s="27">
        <f>M6-(M6*N6)</f>
        <v>1.2350000000000001</v>
      </c>
      <c r="P6" s="27">
        <v>0</v>
      </c>
      <c r="Q6" s="61">
        <f>P6/O6</f>
        <v>0</v>
      </c>
      <c r="R6" s="27">
        <f>O6-P6</f>
        <v>1.2350000000000001</v>
      </c>
      <c r="S6" s="27">
        <v>29.27</v>
      </c>
    </row>
    <row r="7" spans="1:19">
      <c r="B7" s="39">
        <v>2</v>
      </c>
      <c r="C7" s="78">
        <v>39730</v>
      </c>
      <c r="D7" s="12">
        <v>3</v>
      </c>
      <c r="E7" s="13">
        <f>M7/S7*12</f>
        <v>2.480696959344038</v>
      </c>
      <c r="F7" s="14">
        <f>P7/S7*12</f>
        <v>0</v>
      </c>
      <c r="G7" s="14">
        <f>R7/S7*12</f>
        <v>2.3566621113768362</v>
      </c>
      <c r="H7" s="37"/>
      <c r="I7" s="15">
        <f>(O7/S7*12-H7-F7)/E7*100</f>
        <v>95</v>
      </c>
      <c r="L7" s="68" t="s">
        <v>92</v>
      </c>
      <c r="M7" s="27">
        <v>6.0508333333333333</v>
      </c>
      <c r="N7" s="61">
        <v>0.05</v>
      </c>
      <c r="O7" s="27">
        <f>M7-(M7*N7)</f>
        <v>5.7482916666666668</v>
      </c>
      <c r="P7" s="27">
        <v>0</v>
      </c>
      <c r="Q7" s="61">
        <f>P7/O7</f>
        <v>0</v>
      </c>
      <c r="R7" s="27">
        <f>O7-P7</f>
        <v>5.7482916666666668</v>
      </c>
      <c r="S7" s="27">
        <v>29.27</v>
      </c>
    </row>
    <row r="8" spans="1:19">
      <c r="B8" s="39">
        <v>3</v>
      </c>
      <c r="C8" s="78">
        <v>39756</v>
      </c>
      <c r="D8" s="12">
        <v>2</v>
      </c>
      <c r="E8" s="13">
        <f>M8/S8*12</f>
        <v>1.5360437307823709</v>
      </c>
      <c r="F8" s="14">
        <f>P8/S8*12</f>
        <v>0</v>
      </c>
      <c r="G8" s="14">
        <f>R8/S8*12</f>
        <v>1.4592415442432523</v>
      </c>
      <c r="H8" s="37"/>
      <c r="I8" s="15">
        <f>(O8/S8*12-H8-F8)/E8*100</f>
        <v>95</v>
      </c>
      <c r="L8" s="68" t="s">
        <v>93</v>
      </c>
      <c r="M8" s="28">
        <v>3.7466666666666666</v>
      </c>
      <c r="N8" s="61">
        <v>0.05</v>
      </c>
      <c r="O8" s="27">
        <f>M8-(M8*N8)</f>
        <v>3.559333333333333</v>
      </c>
      <c r="P8" s="27">
        <v>0</v>
      </c>
      <c r="Q8" s="61">
        <f>P8/O8</f>
        <v>0</v>
      </c>
      <c r="R8" s="27">
        <f>O8-P8</f>
        <v>3.559333333333333</v>
      </c>
      <c r="S8" s="27">
        <v>29.27</v>
      </c>
    </row>
    <row r="9" spans="1:19" ht="15.75" thickBot="1">
      <c r="B9" s="80" t="s">
        <v>9</v>
      </c>
      <c r="C9" s="81" t="s">
        <v>10</v>
      </c>
      <c r="D9" s="82">
        <f>SUM(D6:D8)</f>
        <v>7</v>
      </c>
      <c r="E9" s="83">
        <f>SUM(E6:E8)</f>
        <v>4.5497096002733173</v>
      </c>
      <c r="F9" s="83">
        <f>SUM(F6:F8)</f>
        <v>0</v>
      </c>
      <c r="G9" s="83">
        <f>SUM(G6:G8)</f>
        <v>4.3222241202596514</v>
      </c>
      <c r="H9" s="83">
        <f>SUM(H6:H8)</f>
        <v>0</v>
      </c>
      <c r="I9" s="84" t="s">
        <v>10</v>
      </c>
    </row>
  </sheetData>
  <mergeCells count="1">
    <mergeCell ref="B5:I5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Template</vt:lpstr>
      <vt:lpstr>US4</vt:lpstr>
      <vt:lpstr>US4A</vt:lpstr>
      <vt:lpstr>US4B</vt:lpstr>
      <vt:lpstr>US5A</vt:lpstr>
      <vt:lpstr>US17E</vt:lpstr>
      <vt:lpstr>US17F</vt:lpstr>
      <vt:lpstr>US18A</vt:lpstr>
      <vt:lpstr>US18B</vt:lpstr>
      <vt:lpstr>US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2010-06-15T22:35:22Z</dcterms:modified>
</cp:coreProperties>
</file>